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45" windowWidth="23820" windowHeight="11835" activeTab="4"/>
  </bookViews>
  <sheets>
    <sheet name="County Race 2000" sheetId="1" r:id="rId1"/>
    <sheet name="County Race 2010" sheetId="2" r:id="rId2"/>
    <sheet name="County Race Percentage 2010" sheetId="3" r:id="rId3"/>
    <sheet name="County Race - Numerice Change" sheetId="4" r:id="rId4"/>
    <sheet name="County Race Pct Chng" sheetId="5" r:id="rId5"/>
  </sheets>
  <externalReferences>
    <externalReference r:id="rId8"/>
    <externalReference r:id="rId9"/>
    <externalReference r:id="rId10"/>
  </externalReferences>
  <definedNames>
    <definedName name="_xlnm.Print_Area" localSheetId="3">'County Race - Numerice Change'!$A$1:$K$125</definedName>
    <definedName name="_xlnm.Print_Area" localSheetId="0">'County Race 2000'!$A$1:$K$125</definedName>
    <definedName name="_xlnm.Print_Area" localSheetId="1">'County Race 2010'!$A$1:$K$125</definedName>
    <definedName name="_xlnm.Print_Area" localSheetId="4">'County Race Pct Chng'!$A$1:$K$126</definedName>
    <definedName name="_xlnm.Print_Area" localSheetId="2">'County Race Percentage 2010'!$A$1:$K$125</definedName>
    <definedName name="_xlnm.Print_Titles" localSheetId="3">'County Race - Numerice Change'!$1:$5</definedName>
    <definedName name="_xlnm.Print_Titles" localSheetId="0">'County Race 2000'!$1:$5</definedName>
    <definedName name="_xlnm.Print_Titles" localSheetId="1">'County Race 2010'!$1:$5</definedName>
    <definedName name="_xlnm.Print_Titles" localSheetId="4">'County Race Pct Chng'!$1:$5</definedName>
    <definedName name="_xlnm.Print_Titles" localSheetId="2">'County Race Percentage 2010'!$1:$5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<sst xmlns="http://schemas.openxmlformats.org/spreadsheetml/2006/main" count="661" uniqueCount="138">
  <si>
    <t>Missouri</t>
  </si>
  <si>
    <t xml:space="preserve">Name </t>
  </si>
  <si>
    <t>Adair</t>
  </si>
  <si>
    <t>Andrew</t>
  </si>
  <si>
    <t>Atchison</t>
  </si>
  <si>
    <t>Audrain</t>
  </si>
  <si>
    <t>Barry</t>
  </si>
  <si>
    <t>Barton</t>
  </si>
  <si>
    <t>Bates</t>
  </si>
  <si>
    <t>Benton</t>
  </si>
  <si>
    <t>Bollinger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</si>
  <si>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</si>
  <si>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</si>
  <si>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</si>
  <si>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</si>
  <si>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</si>
  <si>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</si>
  <si>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</si>
  <si>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</si>
  <si>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</si>
  <si>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Cass</t>
  </si>
  <si>
    <t>Cedar</t>
  </si>
  <si>
    <t>Chariton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</si>
  <si>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</si>
  <si>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</si>
  <si>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</si>
  <si>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</si>
  <si>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</si>
  <si>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</si>
  <si>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</si>
  <si>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</si>
  <si>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</si>
  <si>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</si>
  <si>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DeKalb</t>
  </si>
  <si>
    <t>Dent</t>
  </si>
  <si>
    <t>Douglas</t>
  </si>
  <si>
    <t>Dunklin</t>
  </si>
  <si>
    <t>Franklin</t>
  </si>
  <si>
    <t>Gasconade</t>
  </si>
  <si>
    <t>Gentry</t>
  </si>
  <si>
    <t>Greene</t>
  </si>
  <si>
    <t>Grundy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</si>
  <si>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</si>
  <si>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</si>
  <si>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</si>
  <si>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</si>
  <si>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</si>
  <si>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</si>
  <si>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</si>
  <si>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</si>
  <si>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</si>
  <si>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</si>
  <si>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</si>
  <si>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</si>
  <si>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Laclede</t>
  </si>
  <si>
    <t>Lafayette</t>
  </si>
  <si>
    <t>Lawrence</t>
  </si>
  <si>
    <t>Lewis</t>
  </si>
  <si>
    <t>Lincoln</t>
  </si>
  <si>
    <t>Linn</t>
  </si>
  <si>
    <t>Livingston</t>
  </si>
  <si>
    <t>McDonald</t>
  </si>
  <si>
    <t>Macon</t>
  </si>
  <si>
    <t>Madison</t>
  </si>
  <si>
    <t>Maries</t>
  </si>
  <si>
    <t>Marion</t>
  </si>
  <si>
    <t>Mercer</t>
  </si>
  <si>
    <t>Miller</t>
  </si>
  <si>
    <t>Mississippi</t>
  </si>
  <si>
    <t>Moniteau</t>
  </si>
  <si>
    <t>Monroe</t>
  </si>
  <si>
    <t>Montgomery</t>
  </si>
  <si>
    <t>Morgan</t>
  </si>
  <si>
    <t>New Madrid</t>
  </si>
  <si>
    <t>Newton</t>
  </si>
  <si>
    <t>Nodaway</t>
  </si>
  <si>
    <t>Oregon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</si>
  <si>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</si>
  <si>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</si>
  <si>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</si>
  <si>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</si>
  <si>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</si>
  <si>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</si>
  <si>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</si>
  <si>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</si>
  <si>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</si>
  <si>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</si>
  <si>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</si>
  <si>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</si>
  <si>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</si>
  <si>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</si>
  <si>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</si>
  <si>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</si>
  <si>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St. Charles</t>
  </si>
  <si>
    <t>St. Clair</t>
  </si>
  <si>
    <t>Ste. Genevieve</t>
  </si>
  <si>
    <t>St. Francois</t>
  </si>
  <si>
    <t>St. Louis</t>
  </si>
  <si>
    <t>Saline</t>
  </si>
  <si>
    <t>Schuyler</t>
  </si>
  <si>
    <t>Scotland</t>
  </si>
  <si>
    <t>Scott</t>
  </si>
  <si>
    <t>Shannon</t>
  </si>
  <si>
    <t>Shelby</t>
  </si>
  <si>
    <t>Stoddard</t>
  </si>
  <si>
    <t>Stone</t>
  </si>
  <si>
    <t>Sullivan</t>
  </si>
  <si>
    <t>Taney</t>
  </si>
  <si>
    <t>Texas</t>
  </si>
  <si>
    <t>Vernon</t>
  </si>
  <si>
    <t>Warren</t>
  </si>
  <si>
    <t>Washington</t>
  </si>
  <si>
    <t>Wayne</t>
  </si>
  <si>
    <t>Webster</t>
  </si>
  <si>
    <t>Worth</t>
  </si>
  <si>
    <t>Wright</t>
  </si>
  <si>
    <t>St. Louis city</t>
  </si>
  <si>
    <t>White</t>
  </si>
  <si>
    <t>Black or African American</t>
  </si>
  <si>
    <t>American Indian and Alaska Native</t>
  </si>
  <si>
    <t>Asian</t>
  </si>
  <si>
    <t>Native Hawaiian and Other Pacific Islander</t>
  </si>
  <si>
    <t>Some other race</t>
  </si>
  <si>
    <t>Two or more races</t>
  </si>
  <si>
    <t>Hispanic or Latino (of any race)</t>
  </si>
  <si>
    <t>Total Minority</t>
  </si>
  <si>
    <t>By Race, Hispanic Origin and Total Minority</t>
  </si>
  <si>
    <t>Total Population</t>
  </si>
  <si>
    <t>County Population 2000</t>
  </si>
  <si>
    <t>County Population 2010</t>
  </si>
  <si>
    <t>County Population Change Between 2000 &amp; 2010</t>
  </si>
  <si>
    <t>County Population Percent Change Between 2000 &amp; 2010</t>
  </si>
  <si>
    <t>Prepared by Missouri Office of Administration-Division of Budget and Planning 2/28/2011</t>
  </si>
  <si>
    <t xml:space="preserve">Note:  Blank cells indicate that the value for that variable was zero in the year 2000.  </t>
  </si>
  <si>
    <t>County Population by Race as a Percentage of Total Population 2010</t>
  </si>
  <si>
    <t>Source:  Census 2000 - SF1</t>
  </si>
  <si>
    <t>Source:  Census 2010 - P.L. 94-171</t>
  </si>
  <si>
    <t>Source:  Census 2000 - SF1 and Census 2010 - P.L. 94-171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</si>
</sst>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4" fillId="0" borderId="0" xfId="0" applyFont="1" applyFill="1" applyBorder="1" applyAlignment="1" applyProtection="1">
      <alignment horizontal="centerContinuous"/>
      <protection locked="0"/>
    </xf>
    <xf numFmtId="0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1" xfId="0" applyNumberFormat="1" applyFont="1" applyFill="1" applyBorder="1" applyAlignment="1" applyProtection="1">
      <alignment/>
      <protection locked="0"/>
    </xf>
    <xf numFmtId="0" fontId="46" fillId="0" borderId="12" xfId="0" applyNumberFormat="1" applyFont="1" applyFill="1" applyBorder="1" applyAlignment="1" applyProtection="1">
      <alignment/>
      <protection locked="0"/>
    </xf>
    <xf numFmtId="0" fontId="46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45" fillId="0" borderId="10" xfId="0" applyNumberFormat="1" applyFont="1" applyFill="1" applyBorder="1" applyAlignment="1" applyProtection="1" quotePrefix="1">
      <alignment horizontal="left"/>
      <protection locked="0"/>
    </xf>
    <xf numFmtId="3" fontId="3" fillId="0" borderId="10" xfId="0" applyNumberFormat="1" applyFont="1" applyFill="1" applyBorder="1" applyAlignment="1" applyProtection="1" quotePrefix="1">
      <alignment horizontal="right"/>
      <protection locked="0"/>
    </xf>
    <xf numFmtId="3" fontId="45" fillId="0" borderId="10" xfId="0" applyNumberFormat="1" applyFont="1" applyFill="1" applyBorder="1" applyAlignment="1" applyProtection="1">
      <alignment/>
      <protection locked="0"/>
    </xf>
    <xf numFmtId="0" fontId="46" fillId="0" borderId="0" xfId="0" applyFont="1" applyAlignment="1">
      <alignment/>
    </xf>
    <xf numFmtId="0" fontId="4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8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9" fontId="44" fillId="0" borderId="0" xfId="0" applyNumberFormat="1" applyFont="1" applyFill="1" applyBorder="1" applyAlignment="1" applyProtection="1">
      <alignment horizontal="centerContinuous"/>
      <protection locked="0"/>
    </xf>
    <xf numFmtId="0" fontId="44" fillId="0" borderId="0" xfId="0" applyFont="1" applyAlignment="1">
      <alignment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9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 horizontal="center" vertical="center" wrapText="1"/>
    </xf>
    <xf numFmtId="3" fontId="46" fillId="0" borderId="11" xfId="0" applyNumberFormat="1" applyFont="1" applyFill="1" applyBorder="1" applyAlignment="1" applyProtection="1" quotePrefix="1">
      <alignment horizontal="right"/>
      <protection locked="0"/>
    </xf>
    <xf numFmtId="3" fontId="46" fillId="0" borderId="11" xfId="0" applyNumberFormat="1" applyFont="1" applyFill="1" applyBorder="1" applyAlignment="1" applyProtection="1">
      <alignment/>
      <protection locked="0"/>
    </xf>
    <xf numFmtId="3" fontId="46" fillId="0" borderId="12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49" fillId="0" borderId="0" xfId="0" applyFont="1" applyFill="1" applyBorder="1" applyAlignment="1" applyProtection="1">
      <alignment/>
      <protection locked="0"/>
    </xf>
    <xf numFmtId="0" fontId="49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ont="1" applyFill="1" applyBorder="1" applyAlignment="1" applyProtection="1">
      <alignment horizontal="centerContinuous"/>
      <protection locked="0"/>
    </xf>
    <xf numFmtId="9" fontId="0" fillId="0" borderId="0" xfId="0" applyNumberFormat="1" applyFont="1" applyFill="1" applyBorder="1" applyAlignment="1" applyProtection="1">
      <alignment horizontal="centerContinuous"/>
      <protection locked="0"/>
    </xf>
    <xf numFmtId="168" fontId="46" fillId="0" borderId="11" xfId="0" applyNumberFormat="1" applyFont="1" applyFill="1" applyBorder="1" applyAlignment="1" applyProtection="1" quotePrefix="1">
      <alignment horizontal="right"/>
      <protection locked="0"/>
    </xf>
    <xf numFmtId="168" fontId="3" fillId="0" borderId="10" xfId="0" applyNumberFormat="1" applyFont="1" applyFill="1" applyBorder="1" applyAlignment="1" applyProtection="1" quotePrefix="1">
      <alignment horizontal="right"/>
      <protection locked="0"/>
    </xf>
    <xf numFmtId="168" fontId="45" fillId="0" borderId="10" xfId="0" applyNumberFormat="1" applyFont="1" applyFill="1" applyBorder="1" applyAlignment="1" applyProtection="1">
      <alignment/>
      <protection locked="0"/>
    </xf>
    <xf numFmtId="9" fontId="3" fillId="0" borderId="10" xfId="0" applyNumberFormat="1" applyFont="1" applyFill="1" applyBorder="1" applyAlignment="1" applyProtection="1" quotePrefix="1">
      <alignment horizontal="right"/>
      <protection locked="0"/>
    </xf>
    <xf numFmtId="9" fontId="46" fillId="0" borderId="11" xfId="0" applyNumberFormat="1" applyFont="1" applyFill="1" applyBorder="1" applyAlignment="1" applyProtection="1" quotePrefix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ESSEM\Census\2010\Press%20Release\2000%20County%20Data\DEC_00_SF1_P00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ESSEM\Census\2010\Press%20Release\2000%20County%20Data\DEC_00_SF1_P008.csv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HESSEM\Census\2010\Press%20Release\MO%20COUNTY%202010%20PL%20DATA000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_00_SF1_P007"/>
    </sheetNames>
    <sheetDataSet>
      <sheetData sheetId="0">
        <row r="4">
          <cell r="C4" t="str">
            <v>Adair</v>
          </cell>
          <cell r="D4">
            <v>24977</v>
          </cell>
          <cell r="E4">
            <v>23932</v>
          </cell>
          <cell r="F4">
            <v>299</v>
          </cell>
          <cell r="G4">
            <v>64</v>
          </cell>
          <cell r="H4">
            <v>347</v>
          </cell>
          <cell r="I4">
            <v>12</v>
          </cell>
          <cell r="J4">
            <v>103</v>
          </cell>
          <cell r="K4">
            <v>220</v>
          </cell>
        </row>
        <row r="5">
          <cell r="C5" t="str">
            <v>Andrew</v>
          </cell>
          <cell r="D5">
            <v>16492</v>
          </cell>
          <cell r="E5">
            <v>16225</v>
          </cell>
          <cell r="F5">
            <v>69</v>
          </cell>
          <cell r="G5">
            <v>56</v>
          </cell>
          <cell r="H5">
            <v>37</v>
          </cell>
          <cell r="I5">
            <v>1</v>
          </cell>
          <cell r="J5">
            <v>29</v>
          </cell>
          <cell r="K5">
            <v>75</v>
          </cell>
        </row>
        <row r="6">
          <cell r="C6" t="str">
            <v>Atchison</v>
          </cell>
          <cell r="D6">
            <v>6430</v>
          </cell>
          <cell r="E6">
            <v>6237</v>
          </cell>
          <cell r="F6">
            <v>132</v>
          </cell>
          <cell r="G6">
            <v>12</v>
          </cell>
          <cell r="H6">
            <v>9</v>
          </cell>
          <cell r="I6">
            <v>0</v>
          </cell>
          <cell r="J6">
            <v>20</v>
          </cell>
          <cell r="K6">
            <v>20</v>
          </cell>
        </row>
        <row r="7">
          <cell r="C7" t="str">
            <v>Audrain</v>
          </cell>
          <cell r="D7">
            <v>25853</v>
          </cell>
          <cell r="E7">
            <v>23547</v>
          </cell>
          <cell r="F7">
            <v>1859</v>
          </cell>
          <cell r="G7">
            <v>68</v>
          </cell>
          <cell r="H7">
            <v>89</v>
          </cell>
          <cell r="I7">
            <v>8</v>
          </cell>
          <cell r="J7">
            <v>54</v>
          </cell>
          <cell r="K7">
            <v>228</v>
          </cell>
        </row>
        <row r="8">
          <cell r="C8" t="str">
            <v>Barry</v>
          </cell>
          <cell r="D8">
            <v>34010</v>
          </cell>
          <cell r="E8">
            <v>31999</v>
          </cell>
          <cell r="F8">
            <v>39</v>
          </cell>
          <cell r="G8">
            <v>292</v>
          </cell>
          <cell r="H8">
            <v>91</v>
          </cell>
          <cell r="I8">
            <v>11</v>
          </cell>
          <cell r="J8">
            <v>1107</v>
          </cell>
          <cell r="K8">
            <v>471</v>
          </cell>
        </row>
        <row r="9">
          <cell r="C9" t="str">
            <v>Barton</v>
          </cell>
          <cell r="D9">
            <v>12541</v>
          </cell>
          <cell r="E9">
            <v>12156</v>
          </cell>
          <cell r="F9">
            <v>36</v>
          </cell>
          <cell r="G9">
            <v>104</v>
          </cell>
          <cell r="H9">
            <v>35</v>
          </cell>
          <cell r="I9">
            <v>12</v>
          </cell>
          <cell r="J9">
            <v>17</v>
          </cell>
          <cell r="K9">
            <v>181</v>
          </cell>
        </row>
        <row r="10">
          <cell r="C10" t="str">
            <v>Bates</v>
          </cell>
          <cell r="D10">
            <v>16653</v>
          </cell>
          <cell r="E10">
            <v>16208</v>
          </cell>
          <cell r="F10">
            <v>101</v>
          </cell>
          <cell r="G10">
            <v>99</v>
          </cell>
          <cell r="H10">
            <v>25</v>
          </cell>
          <cell r="I10">
            <v>2</v>
          </cell>
          <cell r="J10">
            <v>65</v>
          </cell>
          <cell r="K10">
            <v>153</v>
          </cell>
        </row>
        <row r="11">
          <cell r="C11" t="str">
            <v>Benton</v>
          </cell>
          <cell r="D11">
            <v>17180</v>
          </cell>
          <cell r="E11">
            <v>16830</v>
          </cell>
          <cell r="F11">
            <v>25</v>
          </cell>
          <cell r="G11">
            <v>91</v>
          </cell>
          <cell r="H11">
            <v>22</v>
          </cell>
          <cell r="I11">
            <v>2</v>
          </cell>
          <cell r="J11">
            <v>21</v>
          </cell>
          <cell r="K11">
            <v>189</v>
          </cell>
        </row>
        <row r="12">
          <cell r="C12" t="str">
            <v>Bollinger</v>
          </cell>
          <cell r="D12">
            <v>12029</v>
          </cell>
          <cell r="E12">
            <v>11763</v>
          </cell>
          <cell r="F12">
            <v>25</v>
          </cell>
          <cell r="G12">
            <v>87</v>
          </cell>
          <cell r="H12">
            <v>26</v>
          </cell>
          <cell r="I12">
            <v>0</v>
          </cell>
          <cell r="J12">
            <v>16</v>
          </cell>
          <cell r="K12">
            <v>112</v>
          </cell>
        </row>
        <row r="13">
          <cell r="C13" t="str">
            <v>Boone</v>
          </cell>
          <cell r="D13">
            <v>135454</v>
          </cell>
          <cell r="E13">
            <v>115714</v>
          </cell>
          <cell r="F13">
            <v>11572</v>
          </cell>
          <cell r="G13">
            <v>567</v>
          </cell>
          <cell r="H13">
            <v>4015</v>
          </cell>
          <cell r="I13">
            <v>42</v>
          </cell>
          <cell r="J13">
            <v>931</v>
          </cell>
          <cell r="K13">
            <v>2613</v>
          </cell>
        </row>
        <row r="14">
          <cell r="C14" t="str">
            <v>Buchanan</v>
          </cell>
          <cell r="D14">
            <v>85998</v>
          </cell>
          <cell r="E14">
            <v>79744</v>
          </cell>
          <cell r="F14">
            <v>3751</v>
          </cell>
          <cell r="G14">
            <v>363</v>
          </cell>
          <cell r="H14">
            <v>386</v>
          </cell>
          <cell r="I14">
            <v>20</v>
          </cell>
          <cell r="J14">
            <v>557</v>
          </cell>
          <cell r="K14">
            <v>1177</v>
          </cell>
        </row>
        <row r="15">
          <cell r="C15" t="str">
            <v>Butler</v>
          </cell>
          <cell r="D15">
            <v>40867</v>
          </cell>
          <cell r="E15">
            <v>37663</v>
          </cell>
          <cell r="F15">
            <v>2132</v>
          </cell>
          <cell r="G15">
            <v>227</v>
          </cell>
          <cell r="H15">
            <v>178</v>
          </cell>
          <cell r="I15">
            <v>5</v>
          </cell>
          <cell r="J15">
            <v>107</v>
          </cell>
          <cell r="K15">
            <v>555</v>
          </cell>
        </row>
        <row r="16">
          <cell r="C16" t="str">
            <v>Caldwell</v>
          </cell>
          <cell r="D16">
            <v>8969</v>
          </cell>
          <cell r="E16">
            <v>8840</v>
          </cell>
          <cell r="F16">
            <v>12</v>
          </cell>
          <cell r="G16">
            <v>30</v>
          </cell>
          <cell r="H16">
            <v>11</v>
          </cell>
          <cell r="I16">
            <v>0</v>
          </cell>
          <cell r="J16">
            <v>16</v>
          </cell>
          <cell r="K16">
            <v>60</v>
          </cell>
        </row>
        <row r="17">
          <cell r="C17" t="str">
            <v>Callaway</v>
          </cell>
          <cell r="D17">
            <v>40766</v>
          </cell>
          <cell r="E17">
            <v>37420</v>
          </cell>
          <cell r="F17">
            <v>2307</v>
          </cell>
          <cell r="G17">
            <v>210</v>
          </cell>
          <cell r="H17">
            <v>210</v>
          </cell>
          <cell r="I17">
            <v>5</v>
          </cell>
          <cell r="J17">
            <v>121</v>
          </cell>
          <cell r="K17">
            <v>493</v>
          </cell>
        </row>
        <row r="18">
          <cell r="C18" t="str">
            <v>Camden</v>
          </cell>
          <cell r="D18">
            <v>37051</v>
          </cell>
          <cell r="E18">
            <v>36190</v>
          </cell>
          <cell r="F18">
            <v>95</v>
          </cell>
          <cell r="G18">
            <v>181</v>
          </cell>
          <cell r="H18">
            <v>107</v>
          </cell>
          <cell r="I18">
            <v>14</v>
          </cell>
          <cell r="J18">
            <v>82</v>
          </cell>
          <cell r="K18">
            <v>382</v>
          </cell>
        </row>
        <row r="19">
          <cell r="C19" t="str">
            <v>Cape Girardeau</v>
          </cell>
          <cell r="D19">
            <v>68693</v>
          </cell>
          <cell r="E19">
            <v>63290</v>
          </cell>
          <cell r="F19">
            <v>3624</v>
          </cell>
          <cell r="G19">
            <v>248</v>
          </cell>
          <cell r="H19">
            <v>515</v>
          </cell>
          <cell r="I19">
            <v>18</v>
          </cell>
          <cell r="J19">
            <v>211</v>
          </cell>
          <cell r="K19">
            <v>787</v>
          </cell>
        </row>
        <row r="20">
          <cell r="C20" t="str">
            <v>Carroll</v>
          </cell>
          <cell r="D20">
            <v>10285</v>
          </cell>
          <cell r="E20">
            <v>9971</v>
          </cell>
          <cell r="F20">
            <v>177</v>
          </cell>
          <cell r="G20">
            <v>28</v>
          </cell>
          <cell r="H20">
            <v>13</v>
          </cell>
          <cell r="I20">
            <v>1</v>
          </cell>
          <cell r="J20">
            <v>14</v>
          </cell>
          <cell r="K20">
            <v>81</v>
          </cell>
        </row>
        <row r="21">
          <cell r="C21" t="str">
            <v>Carter</v>
          </cell>
          <cell r="D21">
            <v>5941</v>
          </cell>
          <cell r="E21">
            <v>5739</v>
          </cell>
          <cell r="F21">
            <v>5</v>
          </cell>
          <cell r="G21">
            <v>80</v>
          </cell>
          <cell r="H21">
            <v>6</v>
          </cell>
          <cell r="I21">
            <v>0</v>
          </cell>
          <cell r="J21">
            <v>2</v>
          </cell>
          <cell r="K21">
            <v>109</v>
          </cell>
        </row>
        <row r="22">
          <cell r="C22" t="str">
            <v>Cass</v>
          </cell>
          <cell r="D22">
            <v>82092</v>
          </cell>
          <cell r="E22">
            <v>78499</v>
          </cell>
          <cell r="F22">
            <v>1166</v>
          </cell>
          <cell r="G22">
            <v>476</v>
          </cell>
          <cell r="H22">
            <v>397</v>
          </cell>
          <cell r="I22">
            <v>30</v>
          </cell>
          <cell r="J22">
            <v>413</v>
          </cell>
          <cell r="K22">
            <v>1111</v>
          </cell>
        </row>
        <row r="23">
          <cell r="C23" t="str">
            <v>Cedar</v>
          </cell>
          <cell r="D23">
            <v>13733</v>
          </cell>
          <cell r="E23">
            <v>13263</v>
          </cell>
          <cell r="F23">
            <v>44</v>
          </cell>
          <cell r="G23">
            <v>91</v>
          </cell>
          <cell r="H23">
            <v>63</v>
          </cell>
          <cell r="I23">
            <v>6</v>
          </cell>
          <cell r="J23">
            <v>69</v>
          </cell>
          <cell r="K23">
            <v>197</v>
          </cell>
        </row>
        <row r="24">
          <cell r="C24" t="str">
            <v>Chariton</v>
          </cell>
          <cell r="D24">
            <v>8438</v>
          </cell>
          <cell r="E24">
            <v>8100</v>
          </cell>
          <cell r="F24">
            <v>269</v>
          </cell>
          <cell r="G24">
            <v>14</v>
          </cell>
          <cell r="H24">
            <v>11</v>
          </cell>
          <cell r="I24">
            <v>0</v>
          </cell>
          <cell r="J24">
            <v>9</v>
          </cell>
          <cell r="K24">
            <v>35</v>
          </cell>
        </row>
        <row r="25">
          <cell r="C25" t="str">
            <v>Christian</v>
          </cell>
          <cell r="D25">
            <v>54285</v>
          </cell>
          <cell r="E25">
            <v>52824</v>
          </cell>
          <cell r="F25">
            <v>145</v>
          </cell>
          <cell r="G25">
            <v>302</v>
          </cell>
          <cell r="H25">
            <v>157</v>
          </cell>
          <cell r="I25">
            <v>16</v>
          </cell>
          <cell r="J25">
            <v>230</v>
          </cell>
          <cell r="K25">
            <v>611</v>
          </cell>
        </row>
        <row r="26">
          <cell r="C26" t="str">
            <v>Clark</v>
          </cell>
          <cell r="D26">
            <v>7416</v>
          </cell>
          <cell r="E26">
            <v>7329</v>
          </cell>
          <cell r="F26">
            <v>5</v>
          </cell>
          <cell r="G26">
            <v>15</v>
          </cell>
          <cell r="H26">
            <v>5</v>
          </cell>
          <cell r="I26">
            <v>1</v>
          </cell>
          <cell r="J26">
            <v>16</v>
          </cell>
          <cell r="K26">
            <v>45</v>
          </cell>
        </row>
        <row r="27">
          <cell r="C27" t="str">
            <v>Clay</v>
          </cell>
          <cell r="D27">
            <v>184006</v>
          </cell>
          <cell r="E27">
            <v>170129</v>
          </cell>
          <cell r="F27">
            <v>4894</v>
          </cell>
          <cell r="G27">
            <v>890</v>
          </cell>
          <cell r="H27">
            <v>2479</v>
          </cell>
          <cell r="I27">
            <v>164</v>
          </cell>
          <cell r="J27">
            <v>2173</v>
          </cell>
          <cell r="K27">
            <v>3277</v>
          </cell>
        </row>
        <row r="28">
          <cell r="C28" t="str">
            <v>Clinton</v>
          </cell>
          <cell r="D28">
            <v>18979</v>
          </cell>
          <cell r="E28">
            <v>18329</v>
          </cell>
          <cell r="F28">
            <v>288</v>
          </cell>
          <cell r="G28">
            <v>65</v>
          </cell>
          <cell r="H28">
            <v>32</v>
          </cell>
          <cell r="I28">
            <v>1</v>
          </cell>
          <cell r="J28">
            <v>51</v>
          </cell>
          <cell r="K28">
            <v>213</v>
          </cell>
        </row>
        <row r="29">
          <cell r="C29" t="str">
            <v>Cole</v>
          </cell>
          <cell r="D29">
            <v>71397</v>
          </cell>
          <cell r="E29">
            <v>62158</v>
          </cell>
          <cell r="F29">
            <v>7084</v>
          </cell>
          <cell r="G29">
            <v>239</v>
          </cell>
          <cell r="H29">
            <v>625</v>
          </cell>
          <cell r="I29">
            <v>26</v>
          </cell>
          <cell r="J29">
            <v>384</v>
          </cell>
          <cell r="K29">
            <v>881</v>
          </cell>
        </row>
        <row r="30">
          <cell r="C30" t="str">
            <v>Cooper</v>
          </cell>
          <cell r="D30">
            <v>16670</v>
          </cell>
          <cell r="E30">
            <v>14844</v>
          </cell>
          <cell r="F30">
            <v>1493</v>
          </cell>
          <cell r="G30">
            <v>60</v>
          </cell>
          <cell r="H30">
            <v>39</v>
          </cell>
          <cell r="I30">
            <v>3</v>
          </cell>
          <cell r="J30">
            <v>46</v>
          </cell>
          <cell r="K30">
            <v>185</v>
          </cell>
        </row>
        <row r="31">
          <cell r="C31" t="str">
            <v>Crawford</v>
          </cell>
          <cell r="D31">
            <v>22804</v>
          </cell>
          <cell r="E31">
            <v>22408</v>
          </cell>
          <cell r="F31">
            <v>33</v>
          </cell>
          <cell r="G31">
            <v>99</v>
          </cell>
          <cell r="H31">
            <v>30</v>
          </cell>
          <cell r="I31">
            <v>14</v>
          </cell>
          <cell r="J31">
            <v>32</v>
          </cell>
          <cell r="K31">
            <v>188</v>
          </cell>
        </row>
        <row r="32">
          <cell r="C32" t="str">
            <v>Dade</v>
          </cell>
          <cell r="D32">
            <v>7923</v>
          </cell>
          <cell r="E32">
            <v>7721</v>
          </cell>
          <cell r="F32">
            <v>21</v>
          </cell>
          <cell r="G32">
            <v>56</v>
          </cell>
          <cell r="H32">
            <v>11</v>
          </cell>
          <cell r="I32">
            <v>4</v>
          </cell>
          <cell r="J32">
            <v>15</v>
          </cell>
          <cell r="K32">
            <v>95</v>
          </cell>
        </row>
        <row r="33">
          <cell r="C33" t="str">
            <v>Dallas</v>
          </cell>
          <cell r="D33">
            <v>15661</v>
          </cell>
          <cell r="E33">
            <v>15262</v>
          </cell>
          <cell r="F33">
            <v>19</v>
          </cell>
          <cell r="G33">
            <v>119</v>
          </cell>
          <cell r="H33">
            <v>11</v>
          </cell>
          <cell r="I33">
            <v>5</v>
          </cell>
          <cell r="J33">
            <v>31</v>
          </cell>
          <cell r="K33">
            <v>214</v>
          </cell>
        </row>
        <row r="34">
          <cell r="C34" t="str">
            <v>Daviess</v>
          </cell>
          <cell r="D34">
            <v>8016</v>
          </cell>
          <cell r="E34">
            <v>7910</v>
          </cell>
          <cell r="F34">
            <v>4</v>
          </cell>
          <cell r="G34">
            <v>31</v>
          </cell>
          <cell r="H34">
            <v>6</v>
          </cell>
          <cell r="I34">
            <v>15</v>
          </cell>
          <cell r="J34">
            <v>17</v>
          </cell>
          <cell r="K34">
            <v>33</v>
          </cell>
        </row>
        <row r="35">
          <cell r="C35" t="str">
            <v>DeKalb</v>
          </cell>
          <cell r="D35">
            <v>11597</v>
          </cell>
          <cell r="E35">
            <v>10332</v>
          </cell>
          <cell r="F35">
            <v>1028</v>
          </cell>
          <cell r="G35">
            <v>77</v>
          </cell>
          <cell r="H35">
            <v>20</v>
          </cell>
          <cell r="I35">
            <v>1</v>
          </cell>
          <cell r="J35">
            <v>31</v>
          </cell>
          <cell r="K35">
            <v>108</v>
          </cell>
        </row>
        <row r="36">
          <cell r="C36" t="str">
            <v>Dent</v>
          </cell>
          <cell r="D36">
            <v>14927</v>
          </cell>
          <cell r="E36">
            <v>14489</v>
          </cell>
          <cell r="F36">
            <v>59</v>
          </cell>
          <cell r="G36">
            <v>109</v>
          </cell>
          <cell r="H36">
            <v>32</v>
          </cell>
          <cell r="I36">
            <v>2</v>
          </cell>
          <cell r="J36">
            <v>25</v>
          </cell>
          <cell r="K36">
            <v>211</v>
          </cell>
        </row>
        <row r="37">
          <cell r="C37" t="str">
            <v>Douglas</v>
          </cell>
          <cell r="D37">
            <v>13084</v>
          </cell>
          <cell r="E37">
            <v>12673</v>
          </cell>
          <cell r="F37">
            <v>14</v>
          </cell>
          <cell r="G37">
            <v>124</v>
          </cell>
          <cell r="H37">
            <v>28</v>
          </cell>
          <cell r="I37">
            <v>2</v>
          </cell>
          <cell r="J37">
            <v>22</v>
          </cell>
          <cell r="K37">
            <v>221</v>
          </cell>
        </row>
        <row r="38">
          <cell r="C38" t="str">
            <v>Dunklin</v>
          </cell>
          <cell r="D38">
            <v>33155</v>
          </cell>
          <cell r="E38">
            <v>29388</v>
          </cell>
          <cell r="F38">
            <v>2879</v>
          </cell>
          <cell r="G38">
            <v>104</v>
          </cell>
          <cell r="H38">
            <v>90</v>
          </cell>
          <cell r="I38">
            <v>4</v>
          </cell>
          <cell r="J38">
            <v>340</v>
          </cell>
          <cell r="K38">
            <v>350</v>
          </cell>
        </row>
        <row r="39">
          <cell r="C39" t="str">
            <v>Franklin</v>
          </cell>
          <cell r="D39">
            <v>93807</v>
          </cell>
          <cell r="E39">
            <v>91436</v>
          </cell>
          <cell r="F39">
            <v>882</v>
          </cell>
          <cell r="G39">
            <v>224</v>
          </cell>
          <cell r="H39">
            <v>249</v>
          </cell>
          <cell r="I39">
            <v>23</v>
          </cell>
          <cell r="J39">
            <v>183</v>
          </cell>
          <cell r="K39">
            <v>810</v>
          </cell>
        </row>
        <row r="40">
          <cell r="C40" t="str">
            <v>Gasconade</v>
          </cell>
          <cell r="D40">
            <v>15342</v>
          </cell>
          <cell r="E40">
            <v>15141</v>
          </cell>
          <cell r="F40">
            <v>18</v>
          </cell>
          <cell r="G40">
            <v>28</v>
          </cell>
          <cell r="H40">
            <v>24</v>
          </cell>
          <cell r="I40">
            <v>1</v>
          </cell>
          <cell r="J40">
            <v>22</v>
          </cell>
          <cell r="K40">
            <v>108</v>
          </cell>
        </row>
        <row r="41">
          <cell r="C41" t="str">
            <v>Gentry</v>
          </cell>
          <cell r="D41">
            <v>6861</v>
          </cell>
          <cell r="E41">
            <v>6763</v>
          </cell>
          <cell r="F41">
            <v>8</v>
          </cell>
          <cell r="G41">
            <v>21</v>
          </cell>
          <cell r="H41">
            <v>12</v>
          </cell>
          <cell r="I41">
            <v>11</v>
          </cell>
          <cell r="J41">
            <v>7</v>
          </cell>
          <cell r="K41">
            <v>39</v>
          </cell>
        </row>
        <row r="42">
          <cell r="C42" t="str">
            <v>Greene</v>
          </cell>
          <cell r="D42">
            <v>240391</v>
          </cell>
          <cell r="E42">
            <v>224859</v>
          </cell>
          <cell r="F42">
            <v>5426</v>
          </cell>
          <cell r="G42">
            <v>1583</v>
          </cell>
          <cell r="H42">
            <v>2720</v>
          </cell>
          <cell r="I42">
            <v>145</v>
          </cell>
          <cell r="J42">
            <v>1617</v>
          </cell>
          <cell r="K42">
            <v>4041</v>
          </cell>
        </row>
        <row r="43">
          <cell r="C43" t="str">
            <v>Grundy</v>
          </cell>
          <cell r="D43">
            <v>10432</v>
          </cell>
          <cell r="E43">
            <v>10183</v>
          </cell>
          <cell r="F43">
            <v>42</v>
          </cell>
          <cell r="G43">
            <v>36</v>
          </cell>
          <cell r="H43">
            <v>16</v>
          </cell>
          <cell r="I43">
            <v>1</v>
          </cell>
          <cell r="J43">
            <v>52</v>
          </cell>
          <cell r="K43">
            <v>102</v>
          </cell>
        </row>
        <row r="44">
          <cell r="C44" t="str">
            <v>Harrison</v>
          </cell>
          <cell r="D44">
            <v>8850</v>
          </cell>
          <cell r="E44">
            <v>8700</v>
          </cell>
          <cell r="F44">
            <v>12</v>
          </cell>
          <cell r="G44">
            <v>22</v>
          </cell>
          <cell r="H44">
            <v>13</v>
          </cell>
          <cell r="I44">
            <v>5</v>
          </cell>
          <cell r="J44">
            <v>8</v>
          </cell>
          <cell r="K44">
            <v>90</v>
          </cell>
        </row>
        <row r="45">
          <cell r="C45" t="str">
            <v>Henry</v>
          </cell>
          <cell r="D45">
            <v>21997</v>
          </cell>
          <cell r="E45">
            <v>21251</v>
          </cell>
          <cell r="F45">
            <v>225</v>
          </cell>
          <cell r="G45">
            <v>155</v>
          </cell>
          <cell r="H45">
            <v>54</v>
          </cell>
          <cell r="I45">
            <v>5</v>
          </cell>
          <cell r="J45">
            <v>75</v>
          </cell>
          <cell r="K45">
            <v>232</v>
          </cell>
        </row>
        <row r="46">
          <cell r="C46" t="str">
            <v>Hickory</v>
          </cell>
          <cell r="D46">
            <v>8940</v>
          </cell>
          <cell r="E46">
            <v>8717</v>
          </cell>
          <cell r="F46">
            <v>7</v>
          </cell>
          <cell r="G46">
            <v>59</v>
          </cell>
          <cell r="H46">
            <v>10</v>
          </cell>
          <cell r="I46">
            <v>0</v>
          </cell>
          <cell r="J46">
            <v>18</v>
          </cell>
          <cell r="K46">
            <v>129</v>
          </cell>
        </row>
        <row r="47">
          <cell r="C47" t="str">
            <v>Holt</v>
          </cell>
          <cell r="D47">
            <v>5351</v>
          </cell>
          <cell r="E47">
            <v>5269</v>
          </cell>
          <cell r="F47">
            <v>6</v>
          </cell>
          <cell r="G47">
            <v>25</v>
          </cell>
          <cell r="H47">
            <v>4</v>
          </cell>
          <cell r="I47">
            <v>1</v>
          </cell>
          <cell r="J47">
            <v>6</v>
          </cell>
          <cell r="K47">
            <v>40</v>
          </cell>
        </row>
        <row r="48">
          <cell r="C48" t="str">
            <v>Howard</v>
          </cell>
          <cell r="D48">
            <v>10212</v>
          </cell>
          <cell r="E48">
            <v>9306</v>
          </cell>
          <cell r="F48">
            <v>699</v>
          </cell>
          <cell r="G48">
            <v>34</v>
          </cell>
          <cell r="H48">
            <v>12</v>
          </cell>
          <cell r="I48">
            <v>8</v>
          </cell>
          <cell r="J48">
            <v>41</v>
          </cell>
          <cell r="K48">
            <v>112</v>
          </cell>
        </row>
        <row r="49">
          <cell r="C49" t="str">
            <v>Howell</v>
          </cell>
          <cell r="D49">
            <v>37238</v>
          </cell>
          <cell r="E49">
            <v>35902</v>
          </cell>
          <cell r="F49">
            <v>114</v>
          </cell>
          <cell r="G49">
            <v>362</v>
          </cell>
          <cell r="H49">
            <v>134</v>
          </cell>
          <cell r="I49">
            <v>16</v>
          </cell>
          <cell r="J49">
            <v>103</v>
          </cell>
          <cell r="K49">
            <v>607</v>
          </cell>
        </row>
        <row r="50">
          <cell r="C50" t="str">
            <v>Iron</v>
          </cell>
          <cell r="D50">
            <v>10697</v>
          </cell>
          <cell r="E50">
            <v>10348</v>
          </cell>
          <cell r="F50">
            <v>167</v>
          </cell>
          <cell r="G50">
            <v>36</v>
          </cell>
          <cell r="H50">
            <v>10</v>
          </cell>
          <cell r="I50">
            <v>0</v>
          </cell>
          <cell r="J50">
            <v>24</v>
          </cell>
          <cell r="K50">
            <v>112</v>
          </cell>
        </row>
        <row r="51">
          <cell r="C51" t="str">
            <v>Jackson</v>
          </cell>
          <cell r="D51">
            <v>654880</v>
          </cell>
          <cell r="E51">
            <v>459061</v>
          </cell>
          <cell r="F51">
            <v>152391</v>
          </cell>
          <cell r="G51">
            <v>3168</v>
          </cell>
          <cell r="H51">
            <v>8412</v>
          </cell>
          <cell r="I51">
            <v>1168</v>
          </cell>
          <cell r="J51">
            <v>15914</v>
          </cell>
          <cell r="K51">
            <v>14766</v>
          </cell>
        </row>
        <row r="52">
          <cell r="C52" t="str">
            <v>Jasper</v>
          </cell>
          <cell r="D52">
            <v>104686</v>
          </cell>
          <cell r="E52">
            <v>96916</v>
          </cell>
          <cell r="F52">
            <v>1551</v>
          </cell>
          <cell r="G52">
            <v>1388</v>
          </cell>
          <cell r="H52">
            <v>727</v>
          </cell>
          <cell r="I52">
            <v>68</v>
          </cell>
          <cell r="J52">
            <v>1692</v>
          </cell>
          <cell r="K52">
            <v>2344</v>
          </cell>
        </row>
        <row r="53">
          <cell r="C53" t="str">
            <v>Jefferson</v>
          </cell>
          <cell r="D53">
            <v>198099</v>
          </cell>
          <cell r="E53">
            <v>193102</v>
          </cell>
          <cell r="F53">
            <v>1354</v>
          </cell>
          <cell r="G53">
            <v>577</v>
          </cell>
          <cell r="H53">
            <v>708</v>
          </cell>
          <cell r="I53">
            <v>28</v>
          </cell>
          <cell r="J53">
            <v>479</v>
          </cell>
          <cell r="K53">
            <v>1851</v>
          </cell>
        </row>
        <row r="54">
          <cell r="C54" t="str">
            <v>Johnson</v>
          </cell>
          <cell r="D54">
            <v>48258</v>
          </cell>
          <cell r="E54">
            <v>43491</v>
          </cell>
          <cell r="F54">
            <v>2089</v>
          </cell>
          <cell r="G54">
            <v>314</v>
          </cell>
          <cell r="H54">
            <v>692</v>
          </cell>
          <cell r="I54">
            <v>61</v>
          </cell>
          <cell r="J54">
            <v>623</v>
          </cell>
          <cell r="K54">
            <v>988</v>
          </cell>
        </row>
        <row r="55">
          <cell r="C55" t="str">
            <v>Knox</v>
          </cell>
          <cell r="D55">
            <v>4361</v>
          </cell>
          <cell r="E55">
            <v>4296</v>
          </cell>
          <cell r="F55">
            <v>4</v>
          </cell>
          <cell r="G55">
            <v>1</v>
          </cell>
          <cell r="H55">
            <v>4</v>
          </cell>
          <cell r="I55">
            <v>0</v>
          </cell>
          <cell r="J55">
            <v>7</v>
          </cell>
          <cell r="K55">
            <v>49</v>
          </cell>
        </row>
        <row r="56">
          <cell r="C56" t="str">
            <v>Laclede</v>
          </cell>
          <cell r="D56">
            <v>32513</v>
          </cell>
          <cell r="E56">
            <v>31552</v>
          </cell>
          <cell r="F56">
            <v>138</v>
          </cell>
          <cell r="G56">
            <v>160</v>
          </cell>
          <cell r="H56">
            <v>95</v>
          </cell>
          <cell r="I56">
            <v>15</v>
          </cell>
          <cell r="J56">
            <v>109</v>
          </cell>
          <cell r="K56">
            <v>444</v>
          </cell>
        </row>
        <row r="57">
          <cell r="C57" t="str">
            <v>Lafayette</v>
          </cell>
          <cell r="D57">
            <v>32960</v>
          </cell>
          <cell r="E57">
            <v>31485</v>
          </cell>
          <cell r="F57">
            <v>749</v>
          </cell>
          <cell r="G57">
            <v>96</v>
          </cell>
          <cell r="H57">
            <v>82</v>
          </cell>
          <cell r="I57">
            <v>9</v>
          </cell>
          <cell r="J57">
            <v>169</v>
          </cell>
          <cell r="K57">
            <v>370</v>
          </cell>
        </row>
        <row r="58">
          <cell r="C58" t="str">
            <v>Lawrence</v>
          </cell>
          <cell r="D58">
            <v>35204</v>
          </cell>
          <cell r="E58">
            <v>33682</v>
          </cell>
          <cell r="F58">
            <v>95</v>
          </cell>
          <cell r="G58">
            <v>267</v>
          </cell>
          <cell r="H58">
            <v>79</v>
          </cell>
          <cell r="I58">
            <v>8</v>
          </cell>
          <cell r="J58">
            <v>589</v>
          </cell>
          <cell r="K58">
            <v>484</v>
          </cell>
        </row>
        <row r="59">
          <cell r="C59" t="str">
            <v>Lewis</v>
          </cell>
          <cell r="D59">
            <v>10494</v>
          </cell>
          <cell r="E59">
            <v>10066</v>
          </cell>
          <cell r="F59">
            <v>265</v>
          </cell>
          <cell r="G59">
            <v>17</v>
          </cell>
          <cell r="H59">
            <v>21</v>
          </cell>
          <cell r="I59">
            <v>2</v>
          </cell>
          <cell r="J59">
            <v>46</v>
          </cell>
          <cell r="K59">
            <v>77</v>
          </cell>
        </row>
        <row r="60">
          <cell r="C60" t="str">
            <v>Lincoln</v>
          </cell>
          <cell r="D60">
            <v>38944</v>
          </cell>
          <cell r="E60">
            <v>37435</v>
          </cell>
          <cell r="F60">
            <v>677</v>
          </cell>
          <cell r="G60">
            <v>143</v>
          </cell>
          <cell r="H60">
            <v>68</v>
          </cell>
          <cell r="I60">
            <v>11</v>
          </cell>
          <cell r="J60">
            <v>166</v>
          </cell>
          <cell r="K60">
            <v>444</v>
          </cell>
        </row>
        <row r="61">
          <cell r="C61" t="str">
            <v>Linn</v>
          </cell>
          <cell r="D61">
            <v>13754</v>
          </cell>
          <cell r="E61">
            <v>13476</v>
          </cell>
          <cell r="F61">
            <v>82</v>
          </cell>
          <cell r="G61">
            <v>52</v>
          </cell>
          <cell r="H61">
            <v>19</v>
          </cell>
          <cell r="I61">
            <v>0</v>
          </cell>
          <cell r="J61">
            <v>21</v>
          </cell>
          <cell r="K61">
            <v>104</v>
          </cell>
        </row>
        <row r="62">
          <cell r="C62" t="str">
            <v>Livingston</v>
          </cell>
          <cell r="D62">
            <v>14558</v>
          </cell>
          <cell r="E62">
            <v>13962</v>
          </cell>
          <cell r="F62">
            <v>339</v>
          </cell>
          <cell r="G62">
            <v>49</v>
          </cell>
          <cell r="H62">
            <v>39</v>
          </cell>
          <cell r="I62">
            <v>2</v>
          </cell>
          <cell r="J62">
            <v>35</v>
          </cell>
          <cell r="K62">
            <v>132</v>
          </cell>
        </row>
        <row r="63">
          <cell r="C63" t="str">
            <v>McDonald</v>
          </cell>
          <cell r="D63">
            <v>21681</v>
          </cell>
          <cell r="E63">
            <v>19440</v>
          </cell>
          <cell r="F63">
            <v>38</v>
          </cell>
          <cell r="G63">
            <v>625</v>
          </cell>
          <cell r="H63">
            <v>31</v>
          </cell>
          <cell r="I63">
            <v>30</v>
          </cell>
          <cell r="J63">
            <v>802</v>
          </cell>
          <cell r="K63">
            <v>715</v>
          </cell>
        </row>
        <row r="64">
          <cell r="C64" t="str">
            <v>Macon</v>
          </cell>
          <cell r="D64">
            <v>15762</v>
          </cell>
          <cell r="E64">
            <v>15160</v>
          </cell>
          <cell r="F64">
            <v>349</v>
          </cell>
          <cell r="G64">
            <v>61</v>
          </cell>
          <cell r="H64">
            <v>25</v>
          </cell>
          <cell r="I64">
            <v>2</v>
          </cell>
          <cell r="J64">
            <v>34</v>
          </cell>
          <cell r="K64">
            <v>131</v>
          </cell>
        </row>
        <row r="65">
          <cell r="C65" t="str">
            <v>Madison</v>
          </cell>
          <cell r="D65">
            <v>11800</v>
          </cell>
          <cell r="E65">
            <v>11599</v>
          </cell>
          <cell r="F65">
            <v>15</v>
          </cell>
          <cell r="G65">
            <v>30</v>
          </cell>
          <cell r="H65">
            <v>34</v>
          </cell>
          <cell r="I65">
            <v>0</v>
          </cell>
          <cell r="J65">
            <v>24</v>
          </cell>
          <cell r="K65">
            <v>98</v>
          </cell>
        </row>
        <row r="66">
          <cell r="C66" t="str">
            <v>Maries</v>
          </cell>
          <cell r="D66">
            <v>8903</v>
          </cell>
          <cell r="E66">
            <v>8674</v>
          </cell>
          <cell r="F66">
            <v>29</v>
          </cell>
          <cell r="G66">
            <v>49</v>
          </cell>
          <cell r="H66">
            <v>10</v>
          </cell>
          <cell r="I66">
            <v>0</v>
          </cell>
          <cell r="J66">
            <v>31</v>
          </cell>
          <cell r="K66">
            <v>110</v>
          </cell>
        </row>
        <row r="67">
          <cell r="C67" t="str">
            <v>Marion</v>
          </cell>
          <cell r="D67">
            <v>28289</v>
          </cell>
          <cell r="E67">
            <v>26382</v>
          </cell>
          <cell r="F67">
            <v>1308</v>
          </cell>
          <cell r="G67">
            <v>75</v>
          </cell>
          <cell r="H67">
            <v>78</v>
          </cell>
          <cell r="I67">
            <v>23</v>
          </cell>
          <cell r="J67">
            <v>50</v>
          </cell>
          <cell r="K67">
            <v>373</v>
          </cell>
        </row>
        <row r="68">
          <cell r="C68" t="str">
            <v>Mercer</v>
          </cell>
          <cell r="D68">
            <v>3757</v>
          </cell>
          <cell r="E68">
            <v>3709</v>
          </cell>
          <cell r="F68">
            <v>7</v>
          </cell>
          <cell r="G68">
            <v>21</v>
          </cell>
          <cell r="H68">
            <v>0</v>
          </cell>
          <cell r="I68">
            <v>2</v>
          </cell>
          <cell r="J68">
            <v>1</v>
          </cell>
          <cell r="K68">
            <v>17</v>
          </cell>
        </row>
        <row r="69">
          <cell r="C69" t="str">
            <v>Miller</v>
          </cell>
          <cell r="D69">
            <v>23564</v>
          </cell>
          <cell r="E69">
            <v>23090</v>
          </cell>
          <cell r="F69">
            <v>65</v>
          </cell>
          <cell r="G69">
            <v>108</v>
          </cell>
          <cell r="H69">
            <v>30</v>
          </cell>
          <cell r="I69">
            <v>5</v>
          </cell>
          <cell r="J69">
            <v>68</v>
          </cell>
          <cell r="K69">
            <v>198</v>
          </cell>
        </row>
        <row r="70">
          <cell r="C70" t="str">
            <v>Mississippi</v>
          </cell>
          <cell r="D70">
            <v>13427</v>
          </cell>
          <cell r="E70">
            <v>10463</v>
          </cell>
          <cell r="F70">
            <v>2757</v>
          </cell>
          <cell r="G70">
            <v>33</v>
          </cell>
          <cell r="H70">
            <v>15</v>
          </cell>
          <cell r="I70">
            <v>1</v>
          </cell>
          <cell r="J70">
            <v>39</v>
          </cell>
          <cell r="K70">
            <v>119</v>
          </cell>
        </row>
        <row r="71">
          <cell r="C71" t="str">
            <v>Moniteau</v>
          </cell>
          <cell r="D71">
            <v>14827</v>
          </cell>
          <cell r="E71">
            <v>13752</v>
          </cell>
          <cell r="F71">
            <v>561</v>
          </cell>
          <cell r="G71">
            <v>59</v>
          </cell>
          <cell r="H71">
            <v>46</v>
          </cell>
          <cell r="I71">
            <v>2</v>
          </cell>
          <cell r="J71">
            <v>219</v>
          </cell>
          <cell r="K71">
            <v>188</v>
          </cell>
        </row>
        <row r="72">
          <cell r="C72" t="str">
            <v>Monroe</v>
          </cell>
          <cell r="D72">
            <v>9311</v>
          </cell>
          <cell r="E72">
            <v>8814</v>
          </cell>
          <cell r="F72">
            <v>357</v>
          </cell>
          <cell r="G72">
            <v>38</v>
          </cell>
          <cell r="H72">
            <v>11</v>
          </cell>
          <cell r="I72">
            <v>3</v>
          </cell>
          <cell r="J72">
            <v>15</v>
          </cell>
          <cell r="K72">
            <v>73</v>
          </cell>
        </row>
        <row r="73">
          <cell r="C73" t="str">
            <v>Montgomery</v>
          </cell>
          <cell r="D73">
            <v>12136</v>
          </cell>
          <cell r="E73">
            <v>11647</v>
          </cell>
          <cell r="F73">
            <v>248</v>
          </cell>
          <cell r="G73">
            <v>29</v>
          </cell>
          <cell r="H73">
            <v>31</v>
          </cell>
          <cell r="I73">
            <v>1</v>
          </cell>
          <cell r="J73">
            <v>25</v>
          </cell>
          <cell r="K73">
            <v>155</v>
          </cell>
        </row>
        <row r="74">
          <cell r="C74" t="str">
            <v>Morgan</v>
          </cell>
          <cell r="D74">
            <v>19309</v>
          </cell>
          <cell r="E74">
            <v>18796</v>
          </cell>
          <cell r="F74">
            <v>98</v>
          </cell>
          <cell r="G74">
            <v>122</v>
          </cell>
          <cell r="H74">
            <v>23</v>
          </cell>
          <cell r="I74">
            <v>4</v>
          </cell>
          <cell r="J74">
            <v>30</v>
          </cell>
          <cell r="K74">
            <v>236</v>
          </cell>
        </row>
        <row r="75">
          <cell r="C75" t="str">
            <v>New Madrid</v>
          </cell>
          <cell r="D75">
            <v>19760</v>
          </cell>
          <cell r="E75">
            <v>16442</v>
          </cell>
          <cell r="F75">
            <v>3035</v>
          </cell>
          <cell r="G75">
            <v>37</v>
          </cell>
          <cell r="H75">
            <v>27</v>
          </cell>
          <cell r="I75">
            <v>1</v>
          </cell>
          <cell r="J75">
            <v>63</v>
          </cell>
          <cell r="K75">
            <v>155</v>
          </cell>
        </row>
        <row r="76">
          <cell r="C76" t="str">
            <v>Newton</v>
          </cell>
          <cell r="D76">
            <v>52636</v>
          </cell>
          <cell r="E76">
            <v>49086</v>
          </cell>
          <cell r="F76">
            <v>312</v>
          </cell>
          <cell r="G76">
            <v>1175</v>
          </cell>
          <cell r="H76">
            <v>169</v>
          </cell>
          <cell r="I76">
            <v>145</v>
          </cell>
          <cell r="J76">
            <v>589</v>
          </cell>
          <cell r="K76">
            <v>1160</v>
          </cell>
        </row>
        <row r="77">
          <cell r="C77" t="str">
            <v>Nodaway</v>
          </cell>
          <cell r="D77">
            <v>21912</v>
          </cell>
          <cell r="E77">
            <v>21162</v>
          </cell>
          <cell r="F77">
            <v>295</v>
          </cell>
          <cell r="G77">
            <v>51</v>
          </cell>
          <cell r="H77">
            <v>190</v>
          </cell>
          <cell r="I77">
            <v>5</v>
          </cell>
          <cell r="J77">
            <v>46</v>
          </cell>
          <cell r="K77">
            <v>163</v>
          </cell>
        </row>
        <row r="78">
          <cell r="C78" t="str">
            <v>Oregon</v>
          </cell>
          <cell r="D78">
            <v>10344</v>
          </cell>
          <cell r="E78">
            <v>9786</v>
          </cell>
          <cell r="F78">
            <v>10</v>
          </cell>
          <cell r="G78">
            <v>298</v>
          </cell>
          <cell r="H78">
            <v>14</v>
          </cell>
          <cell r="I78">
            <v>1</v>
          </cell>
          <cell r="J78">
            <v>8</v>
          </cell>
          <cell r="K78">
            <v>227</v>
          </cell>
        </row>
        <row r="79">
          <cell r="C79" t="str">
            <v>Osage</v>
          </cell>
          <cell r="D79">
            <v>13062</v>
          </cell>
          <cell r="E79">
            <v>12884</v>
          </cell>
          <cell r="F79">
            <v>21</v>
          </cell>
          <cell r="G79">
            <v>31</v>
          </cell>
          <cell r="H79">
            <v>10</v>
          </cell>
          <cell r="I79">
            <v>3</v>
          </cell>
          <cell r="J79">
            <v>9</v>
          </cell>
          <cell r="K79">
            <v>104</v>
          </cell>
        </row>
        <row r="80">
          <cell r="C80" t="str">
            <v>Ozark</v>
          </cell>
          <cell r="D80">
            <v>9542</v>
          </cell>
          <cell r="E80">
            <v>9310</v>
          </cell>
          <cell r="F80">
            <v>14</v>
          </cell>
          <cell r="G80">
            <v>62</v>
          </cell>
          <cell r="H80">
            <v>8</v>
          </cell>
          <cell r="I80">
            <v>0</v>
          </cell>
          <cell r="J80">
            <v>18</v>
          </cell>
          <cell r="K80">
            <v>130</v>
          </cell>
        </row>
        <row r="81">
          <cell r="C81" t="str">
            <v>Pemiscot</v>
          </cell>
          <cell r="D81">
            <v>20047</v>
          </cell>
          <cell r="E81">
            <v>14386</v>
          </cell>
          <cell r="F81">
            <v>5259</v>
          </cell>
          <cell r="G81">
            <v>51</v>
          </cell>
          <cell r="H81">
            <v>54</v>
          </cell>
          <cell r="I81">
            <v>3</v>
          </cell>
          <cell r="J81">
            <v>124</v>
          </cell>
          <cell r="K81">
            <v>170</v>
          </cell>
        </row>
        <row r="82">
          <cell r="C82" t="str">
            <v>Perry</v>
          </cell>
          <cell r="D82">
            <v>18132</v>
          </cell>
          <cell r="E82">
            <v>17808</v>
          </cell>
          <cell r="F82">
            <v>33</v>
          </cell>
          <cell r="G82">
            <v>42</v>
          </cell>
          <cell r="H82">
            <v>117</v>
          </cell>
          <cell r="I82">
            <v>5</v>
          </cell>
          <cell r="J82">
            <v>21</v>
          </cell>
          <cell r="K82">
            <v>106</v>
          </cell>
        </row>
        <row r="83">
          <cell r="C83" t="str">
            <v>Pettis</v>
          </cell>
          <cell r="D83">
            <v>39403</v>
          </cell>
          <cell r="E83">
            <v>36275</v>
          </cell>
          <cell r="F83">
            <v>1197</v>
          </cell>
          <cell r="G83">
            <v>148</v>
          </cell>
          <cell r="H83">
            <v>154</v>
          </cell>
          <cell r="I83">
            <v>21</v>
          </cell>
          <cell r="J83">
            <v>970</v>
          </cell>
          <cell r="K83">
            <v>638</v>
          </cell>
        </row>
        <row r="84">
          <cell r="C84" t="str">
            <v>Phelps</v>
          </cell>
          <cell r="D84">
            <v>39825</v>
          </cell>
          <cell r="E84">
            <v>37132</v>
          </cell>
          <cell r="F84">
            <v>596</v>
          </cell>
          <cell r="G84">
            <v>236</v>
          </cell>
          <cell r="H84">
            <v>936</v>
          </cell>
          <cell r="I84">
            <v>25</v>
          </cell>
          <cell r="J84">
            <v>186</v>
          </cell>
          <cell r="K84">
            <v>714</v>
          </cell>
        </row>
        <row r="85">
          <cell r="C85" t="str">
            <v>Pike</v>
          </cell>
          <cell r="D85">
            <v>18351</v>
          </cell>
          <cell r="E85">
            <v>16230</v>
          </cell>
          <cell r="F85">
            <v>1682</v>
          </cell>
          <cell r="G85">
            <v>44</v>
          </cell>
          <cell r="H85">
            <v>28</v>
          </cell>
          <cell r="I85">
            <v>7</v>
          </cell>
          <cell r="J85">
            <v>169</v>
          </cell>
          <cell r="K85">
            <v>191</v>
          </cell>
        </row>
        <row r="86">
          <cell r="C86" t="str">
            <v>Platte</v>
          </cell>
          <cell r="D86">
            <v>73781</v>
          </cell>
          <cell r="E86">
            <v>67473</v>
          </cell>
          <cell r="F86">
            <v>2574</v>
          </cell>
          <cell r="G86">
            <v>338</v>
          </cell>
          <cell r="H86">
            <v>1093</v>
          </cell>
          <cell r="I86">
            <v>150</v>
          </cell>
          <cell r="J86">
            <v>773</v>
          </cell>
          <cell r="K86">
            <v>1380</v>
          </cell>
        </row>
        <row r="87">
          <cell r="C87" t="str">
            <v>Polk</v>
          </cell>
          <cell r="D87">
            <v>26992</v>
          </cell>
          <cell r="E87">
            <v>26253</v>
          </cell>
          <cell r="F87">
            <v>122</v>
          </cell>
          <cell r="G87">
            <v>181</v>
          </cell>
          <cell r="H87">
            <v>52</v>
          </cell>
          <cell r="I87">
            <v>8</v>
          </cell>
          <cell r="J87">
            <v>90</v>
          </cell>
          <cell r="K87">
            <v>286</v>
          </cell>
        </row>
        <row r="88">
          <cell r="C88" t="str">
            <v>Pulaski</v>
          </cell>
          <cell r="D88">
            <v>41165</v>
          </cell>
          <cell r="E88">
            <v>32254</v>
          </cell>
          <cell r="F88">
            <v>4935</v>
          </cell>
          <cell r="G88">
            <v>413</v>
          </cell>
          <cell r="H88">
            <v>936</v>
          </cell>
          <cell r="I88">
            <v>130</v>
          </cell>
          <cell r="J88">
            <v>1028</v>
          </cell>
          <cell r="K88">
            <v>1469</v>
          </cell>
        </row>
        <row r="89">
          <cell r="C89" t="str">
            <v>Putnam</v>
          </cell>
          <cell r="D89">
            <v>5223</v>
          </cell>
          <cell r="E89">
            <v>5178</v>
          </cell>
          <cell r="F89">
            <v>3</v>
          </cell>
          <cell r="G89">
            <v>5</v>
          </cell>
          <cell r="H89">
            <v>7</v>
          </cell>
          <cell r="I89">
            <v>0</v>
          </cell>
          <cell r="J89">
            <v>5</v>
          </cell>
          <cell r="K89">
            <v>25</v>
          </cell>
        </row>
        <row r="90">
          <cell r="C90" t="str">
            <v>Ralls</v>
          </cell>
          <cell r="D90">
            <v>9626</v>
          </cell>
          <cell r="E90">
            <v>9427</v>
          </cell>
          <cell r="F90">
            <v>107</v>
          </cell>
          <cell r="G90">
            <v>19</v>
          </cell>
          <cell r="H90">
            <v>8</v>
          </cell>
          <cell r="I90">
            <v>1</v>
          </cell>
          <cell r="J90">
            <v>4</v>
          </cell>
          <cell r="K90">
            <v>60</v>
          </cell>
        </row>
        <row r="91">
          <cell r="C91" t="str">
            <v>Randolph</v>
          </cell>
          <cell r="D91">
            <v>24663</v>
          </cell>
          <cell r="E91">
            <v>22339</v>
          </cell>
          <cell r="F91">
            <v>1734</v>
          </cell>
          <cell r="G91">
            <v>118</v>
          </cell>
          <cell r="H91">
            <v>97</v>
          </cell>
          <cell r="I91">
            <v>6</v>
          </cell>
          <cell r="J91">
            <v>59</v>
          </cell>
          <cell r="K91">
            <v>310</v>
          </cell>
        </row>
        <row r="92">
          <cell r="C92" t="str">
            <v>Ray</v>
          </cell>
          <cell r="D92">
            <v>23354</v>
          </cell>
          <cell r="E92">
            <v>22536</v>
          </cell>
          <cell r="F92">
            <v>341</v>
          </cell>
          <cell r="G92">
            <v>83</v>
          </cell>
          <cell r="H92">
            <v>44</v>
          </cell>
          <cell r="I92">
            <v>1</v>
          </cell>
          <cell r="J92">
            <v>84</v>
          </cell>
          <cell r="K92">
            <v>265</v>
          </cell>
        </row>
        <row r="93">
          <cell r="C93" t="str">
            <v>Reynolds</v>
          </cell>
          <cell r="D93">
            <v>6689</v>
          </cell>
          <cell r="E93">
            <v>6398</v>
          </cell>
          <cell r="F93">
            <v>35</v>
          </cell>
          <cell r="G93">
            <v>86</v>
          </cell>
          <cell r="H93">
            <v>13</v>
          </cell>
          <cell r="I93">
            <v>0</v>
          </cell>
          <cell r="J93">
            <v>14</v>
          </cell>
          <cell r="K93">
            <v>143</v>
          </cell>
        </row>
        <row r="94">
          <cell r="C94" t="str">
            <v>Ripley</v>
          </cell>
          <cell r="D94">
            <v>13509</v>
          </cell>
          <cell r="E94">
            <v>13127</v>
          </cell>
          <cell r="F94">
            <v>6</v>
          </cell>
          <cell r="G94">
            <v>179</v>
          </cell>
          <cell r="H94">
            <v>30</v>
          </cell>
          <cell r="I94">
            <v>2</v>
          </cell>
          <cell r="J94">
            <v>7</v>
          </cell>
          <cell r="K94">
            <v>158</v>
          </cell>
        </row>
        <row r="95">
          <cell r="C95" t="str">
            <v>St. Charles</v>
          </cell>
          <cell r="D95">
            <v>283883</v>
          </cell>
          <cell r="E95">
            <v>268756</v>
          </cell>
          <cell r="F95">
            <v>7635</v>
          </cell>
          <cell r="G95">
            <v>657</v>
          </cell>
          <cell r="H95">
            <v>2414</v>
          </cell>
          <cell r="I95">
            <v>71</v>
          </cell>
          <cell r="J95">
            <v>1301</v>
          </cell>
          <cell r="K95">
            <v>3049</v>
          </cell>
        </row>
        <row r="96">
          <cell r="C96" t="str">
            <v>St. Clair</v>
          </cell>
          <cell r="D96">
            <v>9652</v>
          </cell>
          <cell r="E96">
            <v>9397</v>
          </cell>
          <cell r="F96">
            <v>22</v>
          </cell>
          <cell r="G96">
            <v>72</v>
          </cell>
          <cell r="H96">
            <v>14</v>
          </cell>
          <cell r="I96">
            <v>2</v>
          </cell>
          <cell r="J96">
            <v>28</v>
          </cell>
          <cell r="K96">
            <v>117</v>
          </cell>
        </row>
        <row r="97">
          <cell r="C97" t="str">
            <v>Ste. Genevieve</v>
          </cell>
          <cell r="D97">
            <v>17842</v>
          </cell>
          <cell r="E97">
            <v>17491</v>
          </cell>
          <cell r="F97">
            <v>128</v>
          </cell>
          <cell r="G97">
            <v>53</v>
          </cell>
          <cell r="H97">
            <v>29</v>
          </cell>
          <cell r="I97">
            <v>0</v>
          </cell>
          <cell r="J97">
            <v>23</v>
          </cell>
          <cell r="K97">
            <v>118</v>
          </cell>
        </row>
        <row r="98">
          <cell r="C98" t="str">
            <v>St. Francois</v>
          </cell>
          <cell r="D98">
            <v>55641</v>
          </cell>
          <cell r="E98">
            <v>53494</v>
          </cell>
          <cell r="F98">
            <v>1126</v>
          </cell>
          <cell r="G98">
            <v>196</v>
          </cell>
          <cell r="H98">
            <v>175</v>
          </cell>
          <cell r="I98">
            <v>12</v>
          </cell>
          <cell r="J98">
            <v>127</v>
          </cell>
          <cell r="K98">
            <v>511</v>
          </cell>
        </row>
        <row r="99">
          <cell r="C99" t="str">
            <v>St. Louis</v>
          </cell>
          <cell r="D99">
            <v>1016315</v>
          </cell>
          <cell r="E99">
            <v>780830</v>
          </cell>
          <cell r="F99">
            <v>193306</v>
          </cell>
          <cell r="G99">
            <v>1717</v>
          </cell>
          <cell r="H99">
            <v>22606</v>
          </cell>
          <cell r="I99">
            <v>251</v>
          </cell>
          <cell r="J99">
            <v>4775</v>
          </cell>
          <cell r="K99">
            <v>12830</v>
          </cell>
        </row>
        <row r="100">
          <cell r="C100" t="str">
            <v>Saline</v>
          </cell>
          <cell r="D100">
            <v>23756</v>
          </cell>
          <cell r="E100">
            <v>21387</v>
          </cell>
          <cell r="F100">
            <v>1280</v>
          </cell>
          <cell r="G100">
            <v>73</v>
          </cell>
          <cell r="H100">
            <v>84</v>
          </cell>
          <cell r="I100">
            <v>50</v>
          </cell>
          <cell r="J100">
            <v>497</v>
          </cell>
          <cell r="K100">
            <v>385</v>
          </cell>
        </row>
        <row r="101">
          <cell r="C101" t="str">
            <v>Schuyler</v>
          </cell>
          <cell r="D101">
            <v>4170</v>
          </cell>
          <cell r="E101">
            <v>4105</v>
          </cell>
          <cell r="F101">
            <v>2</v>
          </cell>
          <cell r="G101">
            <v>13</v>
          </cell>
          <cell r="H101">
            <v>7</v>
          </cell>
          <cell r="I101">
            <v>1</v>
          </cell>
          <cell r="J101">
            <v>7</v>
          </cell>
          <cell r="K101">
            <v>35</v>
          </cell>
        </row>
        <row r="102">
          <cell r="C102" t="str">
            <v>Scotland</v>
          </cell>
          <cell r="D102">
            <v>4983</v>
          </cell>
          <cell r="E102">
            <v>4924</v>
          </cell>
          <cell r="F102">
            <v>10</v>
          </cell>
          <cell r="G102">
            <v>7</v>
          </cell>
          <cell r="H102">
            <v>4</v>
          </cell>
          <cell r="I102">
            <v>1</v>
          </cell>
          <cell r="J102">
            <v>8</v>
          </cell>
          <cell r="K102">
            <v>29</v>
          </cell>
        </row>
        <row r="103">
          <cell r="C103" t="str">
            <v>Scott</v>
          </cell>
          <cell r="D103">
            <v>40422</v>
          </cell>
          <cell r="E103">
            <v>35442</v>
          </cell>
          <cell r="F103">
            <v>4246</v>
          </cell>
          <cell r="G103">
            <v>113</v>
          </cell>
          <cell r="H103">
            <v>93</v>
          </cell>
          <cell r="I103">
            <v>3</v>
          </cell>
          <cell r="J103">
            <v>160</v>
          </cell>
          <cell r="K103">
            <v>365</v>
          </cell>
        </row>
        <row r="104">
          <cell r="C104" t="str">
            <v>Shannon</v>
          </cell>
          <cell r="D104">
            <v>8324</v>
          </cell>
          <cell r="E104">
            <v>7912</v>
          </cell>
          <cell r="F104">
            <v>14</v>
          </cell>
          <cell r="G104">
            <v>152</v>
          </cell>
          <cell r="H104">
            <v>4</v>
          </cell>
          <cell r="I104">
            <v>2</v>
          </cell>
          <cell r="J104">
            <v>16</v>
          </cell>
          <cell r="K104">
            <v>224</v>
          </cell>
        </row>
        <row r="105">
          <cell r="C105" t="str">
            <v>Shelby</v>
          </cell>
          <cell r="D105">
            <v>6799</v>
          </cell>
          <cell r="E105">
            <v>6654</v>
          </cell>
          <cell r="F105">
            <v>66</v>
          </cell>
          <cell r="G105">
            <v>19</v>
          </cell>
          <cell r="H105">
            <v>7</v>
          </cell>
          <cell r="I105">
            <v>0</v>
          </cell>
          <cell r="J105">
            <v>13</v>
          </cell>
          <cell r="K105">
            <v>40</v>
          </cell>
        </row>
        <row r="106">
          <cell r="C106" t="str">
            <v>Stoddard</v>
          </cell>
          <cell r="D106">
            <v>29705</v>
          </cell>
          <cell r="E106">
            <v>28915</v>
          </cell>
          <cell r="F106">
            <v>270</v>
          </cell>
          <cell r="G106">
            <v>118</v>
          </cell>
          <cell r="H106">
            <v>28</v>
          </cell>
          <cell r="I106">
            <v>3</v>
          </cell>
          <cell r="J106">
            <v>72</v>
          </cell>
          <cell r="K106">
            <v>299</v>
          </cell>
        </row>
        <row r="107">
          <cell r="C107" t="str">
            <v>Stone</v>
          </cell>
          <cell r="D107">
            <v>28658</v>
          </cell>
          <cell r="E107">
            <v>27983</v>
          </cell>
          <cell r="F107">
            <v>21</v>
          </cell>
          <cell r="G107">
            <v>175</v>
          </cell>
          <cell r="H107">
            <v>52</v>
          </cell>
          <cell r="I107">
            <v>10</v>
          </cell>
          <cell r="J107">
            <v>73</v>
          </cell>
          <cell r="K107">
            <v>344</v>
          </cell>
        </row>
        <row r="108">
          <cell r="C108" t="str">
            <v>Sullivan</v>
          </cell>
          <cell r="D108">
            <v>7219</v>
          </cell>
          <cell r="E108">
            <v>6855</v>
          </cell>
          <cell r="F108">
            <v>10</v>
          </cell>
          <cell r="G108">
            <v>18</v>
          </cell>
          <cell r="H108">
            <v>10</v>
          </cell>
          <cell r="I108">
            <v>5</v>
          </cell>
          <cell r="J108">
            <v>256</v>
          </cell>
          <cell r="K108">
            <v>65</v>
          </cell>
        </row>
        <row r="109">
          <cell r="C109" t="str">
            <v>Taney</v>
          </cell>
          <cell r="D109">
            <v>39703</v>
          </cell>
          <cell r="E109">
            <v>38202</v>
          </cell>
          <cell r="F109">
            <v>138</v>
          </cell>
          <cell r="G109">
            <v>347</v>
          </cell>
          <cell r="H109">
            <v>136</v>
          </cell>
          <cell r="I109">
            <v>21</v>
          </cell>
          <cell r="J109">
            <v>294</v>
          </cell>
          <cell r="K109">
            <v>565</v>
          </cell>
        </row>
        <row r="110">
          <cell r="C110" t="str">
            <v>Texas</v>
          </cell>
          <cell r="D110">
            <v>23003</v>
          </cell>
          <cell r="E110">
            <v>22190</v>
          </cell>
          <cell r="F110">
            <v>49</v>
          </cell>
          <cell r="G110">
            <v>221</v>
          </cell>
          <cell r="H110">
            <v>78</v>
          </cell>
          <cell r="I110">
            <v>4</v>
          </cell>
          <cell r="J110">
            <v>44</v>
          </cell>
          <cell r="K110">
            <v>417</v>
          </cell>
        </row>
        <row r="111">
          <cell r="C111" t="str">
            <v>Vernon</v>
          </cell>
          <cell r="D111">
            <v>20454</v>
          </cell>
          <cell r="E111">
            <v>19839</v>
          </cell>
          <cell r="F111">
            <v>125</v>
          </cell>
          <cell r="G111">
            <v>162</v>
          </cell>
          <cell r="H111">
            <v>63</v>
          </cell>
          <cell r="I111">
            <v>7</v>
          </cell>
          <cell r="J111">
            <v>63</v>
          </cell>
          <cell r="K111">
            <v>195</v>
          </cell>
        </row>
        <row r="112">
          <cell r="C112" t="str">
            <v>Warren</v>
          </cell>
          <cell r="D112">
            <v>24525</v>
          </cell>
          <cell r="E112">
            <v>23517</v>
          </cell>
          <cell r="F112">
            <v>476</v>
          </cell>
          <cell r="G112">
            <v>110</v>
          </cell>
          <cell r="H112">
            <v>59</v>
          </cell>
          <cell r="I112">
            <v>4</v>
          </cell>
          <cell r="J112">
            <v>109</v>
          </cell>
          <cell r="K112">
            <v>250</v>
          </cell>
        </row>
        <row r="113">
          <cell r="C113" t="str">
            <v>Washington</v>
          </cell>
          <cell r="D113">
            <v>23344</v>
          </cell>
          <cell r="E113">
            <v>22286</v>
          </cell>
          <cell r="F113">
            <v>578</v>
          </cell>
          <cell r="G113">
            <v>155</v>
          </cell>
          <cell r="H113">
            <v>35</v>
          </cell>
          <cell r="I113">
            <v>2</v>
          </cell>
          <cell r="J113">
            <v>36</v>
          </cell>
          <cell r="K113">
            <v>252</v>
          </cell>
        </row>
        <row r="114">
          <cell r="C114" t="str">
            <v>Wayne</v>
          </cell>
          <cell r="D114">
            <v>13259</v>
          </cell>
          <cell r="E114">
            <v>12951</v>
          </cell>
          <cell r="F114">
            <v>22</v>
          </cell>
          <cell r="G114">
            <v>77</v>
          </cell>
          <cell r="H114">
            <v>15</v>
          </cell>
          <cell r="I114">
            <v>4</v>
          </cell>
          <cell r="J114">
            <v>10</v>
          </cell>
          <cell r="K114">
            <v>180</v>
          </cell>
        </row>
        <row r="115">
          <cell r="C115" t="str">
            <v>Webster</v>
          </cell>
          <cell r="D115">
            <v>31045</v>
          </cell>
          <cell r="E115">
            <v>29866</v>
          </cell>
          <cell r="F115">
            <v>359</v>
          </cell>
          <cell r="G115">
            <v>203</v>
          </cell>
          <cell r="H115">
            <v>81</v>
          </cell>
          <cell r="I115">
            <v>8</v>
          </cell>
          <cell r="J115">
            <v>96</v>
          </cell>
          <cell r="K115">
            <v>432</v>
          </cell>
        </row>
        <row r="116">
          <cell r="C116" t="str">
            <v>Worth</v>
          </cell>
          <cell r="D116">
            <v>2382</v>
          </cell>
          <cell r="E116">
            <v>2358</v>
          </cell>
          <cell r="F116">
            <v>4</v>
          </cell>
          <cell r="G116">
            <v>8</v>
          </cell>
          <cell r="H116">
            <v>2</v>
          </cell>
          <cell r="I116">
            <v>0</v>
          </cell>
          <cell r="J116">
            <v>0</v>
          </cell>
          <cell r="K116">
            <v>10</v>
          </cell>
        </row>
        <row r="117">
          <cell r="C117" t="str">
            <v>Wright</v>
          </cell>
          <cell r="D117">
            <v>17955</v>
          </cell>
          <cell r="E117">
            <v>17526</v>
          </cell>
          <cell r="F117">
            <v>50</v>
          </cell>
          <cell r="G117">
            <v>118</v>
          </cell>
          <cell r="H117">
            <v>25</v>
          </cell>
          <cell r="I117">
            <v>1</v>
          </cell>
          <cell r="J117">
            <v>48</v>
          </cell>
          <cell r="K117">
            <v>187</v>
          </cell>
        </row>
        <row r="118">
          <cell r="C118" t="str">
            <v>St. Louis city</v>
          </cell>
          <cell r="D118">
            <v>348189</v>
          </cell>
          <cell r="E118">
            <v>152666</v>
          </cell>
          <cell r="F118">
            <v>178266</v>
          </cell>
          <cell r="G118">
            <v>950</v>
          </cell>
          <cell r="H118">
            <v>6891</v>
          </cell>
          <cell r="I118">
            <v>94</v>
          </cell>
          <cell r="J118">
            <v>2783</v>
          </cell>
          <cell r="K118">
            <v>6539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C_00_SF1_P008"/>
    </sheetNames>
    <sheetDataSet>
      <sheetData sheetId="0">
        <row r="5">
          <cell r="C5" t="str">
            <v>Adair</v>
          </cell>
          <cell r="D5">
            <v>24977</v>
          </cell>
          <cell r="E5">
            <v>24662</v>
          </cell>
          <cell r="F5">
            <v>23738</v>
          </cell>
          <cell r="G5">
            <v>291</v>
          </cell>
          <cell r="H5">
            <v>57</v>
          </cell>
          <cell r="I5">
            <v>347</v>
          </cell>
          <cell r="J5">
            <v>11</v>
          </cell>
          <cell r="K5">
            <v>13</v>
          </cell>
          <cell r="L5">
            <v>205</v>
          </cell>
          <cell r="M5">
            <v>315</v>
          </cell>
        </row>
        <row r="6">
          <cell r="C6" t="str">
            <v>Andrew</v>
          </cell>
          <cell r="D6">
            <v>16492</v>
          </cell>
          <cell r="E6">
            <v>16354</v>
          </cell>
          <cell r="F6">
            <v>16129</v>
          </cell>
          <cell r="G6">
            <v>67</v>
          </cell>
          <cell r="H6">
            <v>51</v>
          </cell>
          <cell r="I6">
            <v>37</v>
          </cell>
          <cell r="J6">
            <v>1</v>
          </cell>
          <cell r="K6">
            <v>3</v>
          </cell>
          <cell r="L6">
            <v>66</v>
          </cell>
          <cell r="M6">
            <v>138</v>
          </cell>
        </row>
        <row r="7">
          <cell r="C7" t="str">
            <v>Atchison</v>
          </cell>
          <cell r="D7">
            <v>6430</v>
          </cell>
          <cell r="E7">
            <v>6387</v>
          </cell>
          <cell r="F7">
            <v>6211</v>
          </cell>
          <cell r="G7">
            <v>132</v>
          </cell>
          <cell r="H7">
            <v>12</v>
          </cell>
          <cell r="I7">
            <v>9</v>
          </cell>
          <cell r="J7">
            <v>0</v>
          </cell>
          <cell r="K7">
            <v>3</v>
          </cell>
          <cell r="L7">
            <v>20</v>
          </cell>
          <cell r="M7">
            <v>43</v>
          </cell>
        </row>
        <row r="8">
          <cell r="C8" t="str">
            <v>Audrain</v>
          </cell>
          <cell r="D8">
            <v>25853</v>
          </cell>
          <cell r="E8">
            <v>25664</v>
          </cell>
          <cell r="F8">
            <v>23425</v>
          </cell>
          <cell r="G8">
            <v>1849</v>
          </cell>
          <cell r="H8">
            <v>66</v>
          </cell>
          <cell r="I8">
            <v>88</v>
          </cell>
          <cell r="J8">
            <v>6</v>
          </cell>
          <cell r="K8">
            <v>20</v>
          </cell>
          <cell r="L8">
            <v>210</v>
          </cell>
          <cell r="M8">
            <v>189</v>
          </cell>
        </row>
        <row r="9">
          <cell r="C9" t="str">
            <v>Barry</v>
          </cell>
          <cell r="D9">
            <v>34010</v>
          </cell>
          <cell r="E9">
            <v>32297</v>
          </cell>
          <cell r="F9">
            <v>31486</v>
          </cell>
          <cell r="G9">
            <v>30</v>
          </cell>
          <cell r="H9">
            <v>279</v>
          </cell>
          <cell r="I9">
            <v>86</v>
          </cell>
          <cell r="J9">
            <v>10</v>
          </cell>
          <cell r="K9">
            <v>4</v>
          </cell>
          <cell r="L9">
            <v>402</v>
          </cell>
          <cell r="M9">
            <v>1713</v>
          </cell>
        </row>
        <row r="10">
          <cell r="C10" t="str">
            <v>Barton</v>
          </cell>
          <cell r="D10">
            <v>12541</v>
          </cell>
          <cell r="E10">
            <v>12422</v>
          </cell>
          <cell r="F10">
            <v>12078</v>
          </cell>
          <cell r="G10">
            <v>36</v>
          </cell>
          <cell r="H10">
            <v>97</v>
          </cell>
          <cell r="I10">
            <v>30</v>
          </cell>
          <cell r="J10">
            <v>12</v>
          </cell>
          <cell r="K10">
            <v>2</v>
          </cell>
          <cell r="L10">
            <v>167</v>
          </cell>
          <cell r="M10">
            <v>119</v>
          </cell>
        </row>
        <row r="11">
          <cell r="C11" t="str">
            <v>Bates</v>
          </cell>
          <cell r="D11">
            <v>16653</v>
          </cell>
          <cell r="E11">
            <v>16474</v>
          </cell>
          <cell r="F11">
            <v>16114</v>
          </cell>
          <cell r="G11">
            <v>101</v>
          </cell>
          <cell r="H11">
            <v>89</v>
          </cell>
          <cell r="I11">
            <v>22</v>
          </cell>
          <cell r="J11">
            <v>2</v>
          </cell>
          <cell r="K11">
            <v>5</v>
          </cell>
          <cell r="L11">
            <v>141</v>
          </cell>
          <cell r="M11">
            <v>179</v>
          </cell>
        </row>
        <row r="12">
          <cell r="C12" t="str">
            <v>Benton</v>
          </cell>
          <cell r="D12">
            <v>17180</v>
          </cell>
          <cell r="E12">
            <v>17027</v>
          </cell>
          <cell r="F12">
            <v>16709</v>
          </cell>
          <cell r="G12">
            <v>24</v>
          </cell>
          <cell r="H12">
            <v>89</v>
          </cell>
          <cell r="I12">
            <v>21</v>
          </cell>
          <cell r="J12">
            <v>2</v>
          </cell>
          <cell r="K12">
            <v>3</v>
          </cell>
          <cell r="L12">
            <v>179</v>
          </cell>
          <cell r="M12">
            <v>153</v>
          </cell>
        </row>
        <row r="13">
          <cell r="C13" t="str">
            <v>Bollinger</v>
          </cell>
          <cell r="D13">
            <v>12029</v>
          </cell>
          <cell r="E13">
            <v>11961</v>
          </cell>
          <cell r="F13">
            <v>11714</v>
          </cell>
          <cell r="G13">
            <v>25</v>
          </cell>
          <cell r="H13">
            <v>83</v>
          </cell>
          <cell r="I13">
            <v>25</v>
          </cell>
          <cell r="J13">
            <v>0</v>
          </cell>
          <cell r="K13">
            <v>3</v>
          </cell>
          <cell r="L13">
            <v>111</v>
          </cell>
          <cell r="M13">
            <v>68</v>
          </cell>
        </row>
        <row r="14">
          <cell r="C14" t="str">
            <v>Boone</v>
          </cell>
          <cell r="D14">
            <v>135454</v>
          </cell>
          <cell r="E14">
            <v>133041</v>
          </cell>
          <cell r="F14">
            <v>114367</v>
          </cell>
          <cell r="G14">
            <v>11479</v>
          </cell>
          <cell r="H14">
            <v>524</v>
          </cell>
          <cell r="I14">
            <v>4000</v>
          </cell>
          <cell r="J14">
            <v>40</v>
          </cell>
          <cell r="K14">
            <v>255</v>
          </cell>
          <cell r="L14">
            <v>2376</v>
          </cell>
          <cell r="M14">
            <v>2413</v>
          </cell>
        </row>
        <row r="15">
          <cell r="C15" t="str">
            <v>Buchanan</v>
          </cell>
          <cell r="D15">
            <v>85998</v>
          </cell>
          <cell r="E15">
            <v>83912</v>
          </cell>
          <cell r="F15">
            <v>78406</v>
          </cell>
          <cell r="G15">
            <v>3714</v>
          </cell>
          <cell r="H15">
            <v>321</v>
          </cell>
          <cell r="I15">
            <v>384</v>
          </cell>
          <cell r="J15">
            <v>20</v>
          </cell>
          <cell r="K15">
            <v>53</v>
          </cell>
          <cell r="L15">
            <v>1014</v>
          </cell>
          <cell r="M15">
            <v>2086</v>
          </cell>
        </row>
        <row r="16">
          <cell r="C16" t="str">
            <v>Butler</v>
          </cell>
          <cell r="D16">
            <v>40867</v>
          </cell>
          <cell r="E16">
            <v>40455</v>
          </cell>
          <cell r="F16">
            <v>37435</v>
          </cell>
          <cell r="G16">
            <v>2105</v>
          </cell>
          <cell r="H16">
            <v>215</v>
          </cell>
          <cell r="I16">
            <v>176</v>
          </cell>
          <cell r="J16">
            <v>4</v>
          </cell>
          <cell r="K16">
            <v>25</v>
          </cell>
          <cell r="L16">
            <v>495</v>
          </cell>
          <cell r="M16">
            <v>412</v>
          </cell>
        </row>
        <row r="17">
          <cell r="C17" t="str">
            <v>Caldwell</v>
          </cell>
          <cell r="D17">
            <v>8969</v>
          </cell>
          <cell r="E17">
            <v>8902</v>
          </cell>
          <cell r="F17">
            <v>8786</v>
          </cell>
          <cell r="G17">
            <v>12</v>
          </cell>
          <cell r="H17">
            <v>29</v>
          </cell>
          <cell r="I17">
            <v>11</v>
          </cell>
          <cell r="J17">
            <v>0</v>
          </cell>
          <cell r="K17">
            <v>8</v>
          </cell>
          <cell r="L17">
            <v>56</v>
          </cell>
          <cell r="M17">
            <v>67</v>
          </cell>
        </row>
        <row r="18">
          <cell r="C18" t="str">
            <v>Callaway</v>
          </cell>
          <cell r="D18">
            <v>40766</v>
          </cell>
          <cell r="E18">
            <v>40389</v>
          </cell>
          <cell r="F18">
            <v>37191</v>
          </cell>
          <cell r="G18">
            <v>2303</v>
          </cell>
          <cell r="H18">
            <v>200</v>
          </cell>
          <cell r="I18">
            <v>207</v>
          </cell>
          <cell r="J18">
            <v>3</v>
          </cell>
          <cell r="K18">
            <v>29</v>
          </cell>
          <cell r="L18">
            <v>456</v>
          </cell>
          <cell r="M18">
            <v>377</v>
          </cell>
        </row>
        <row r="19">
          <cell r="C19" t="str">
            <v>Camden</v>
          </cell>
          <cell r="D19">
            <v>37051</v>
          </cell>
          <cell r="E19">
            <v>36705</v>
          </cell>
          <cell r="F19">
            <v>35954</v>
          </cell>
          <cell r="G19">
            <v>94</v>
          </cell>
          <cell r="H19">
            <v>168</v>
          </cell>
          <cell r="I19">
            <v>107</v>
          </cell>
          <cell r="J19">
            <v>14</v>
          </cell>
          <cell r="K19">
            <v>20</v>
          </cell>
          <cell r="L19">
            <v>348</v>
          </cell>
          <cell r="M19">
            <v>346</v>
          </cell>
        </row>
        <row r="20">
          <cell r="C20" t="str">
            <v>Cape Girardeau</v>
          </cell>
          <cell r="D20">
            <v>68693</v>
          </cell>
          <cell r="E20">
            <v>68069</v>
          </cell>
          <cell r="F20">
            <v>62926</v>
          </cell>
          <cell r="G20">
            <v>3607</v>
          </cell>
          <cell r="H20">
            <v>234</v>
          </cell>
          <cell r="I20">
            <v>511</v>
          </cell>
          <cell r="J20">
            <v>18</v>
          </cell>
          <cell r="K20">
            <v>60</v>
          </cell>
          <cell r="L20">
            <v>713</v>
          </cell>
          <cell r="M20">
            <v>624</v>
          </cell>
        </row>
        <row r="21">
          <cell r="C21" t="str">
            <v>Carroll</v>
          </cell>
          <cell r="D21">
            <v>10285</v>
          </cell>
          <cell r="E21">
            <v>10212</v>
          </cell>
          <cell r="F21">
            <v>9919</v>
          </cell>
          <cell r="G21">
            <v>177</v>
          </cell>
          <cell r="H21">
            <v>28</v>
          </cell>
          <cell r="I21">
            <v>13</v>
          </cell>
          <cell r="J21">
            <v>1</v>
          </cell>
          <cell r="K21">
            <v>1</v>
          </cell>
          <cell r="L21">
            <v>73</v>
          </cell>
          <cell r="M21">
            <v>73</v>
          </cell>
        </row>
        <row r="22">
          <cell r="C22" t="str">
            <v>Carter</v>
          </cell>
          <cell r="D22">
            <v>5941</v>
          </cell>
          <cell r="E22">
            <v>5869</v>
          </cell>
          <cell r="F22">
            <v>5685</v>
          </cell>
          <cell r="G22">
            <v>3</v>
          </cell>
          <cell r="H22">
            <v>75</v>
          </cell>
          <cell r="I22">
            <v>6</v>
          </cell>
          <cell r="J22">
            <v>0</v>
          </cell>
          <cell r="K22">
            <v>0</v>
          </cell>
          <cell r="L22">
            <v>100</v>
          </cell>
          <cell r="M22">
            <v>72</v>
          </cell>
        </row>
        <row r="23">
          <cell r="C23" t="str">
            <v>Cass</v>
          </cell>
          <cell r="D23">
            <v>82092</v>
          </cell>
          <cell r="E23">
            <v>80276</v>
          </cell>
          <cell r="F23">
            <v>77284</v>
          </cell>
          <cell r="G23">
            <v>1147</v>
          </cell>
          <cell r="H23">
            <v>441</v>
          </cell>
          <cell r="I23">
            <v>387</v>
          </cell>
          <cell r="J23">
            <v>26</v>
          </cell>
          <cell r="K23">
            <v>31</v>
          </cell>
          <cell r="L23">
            <v>960</v>
          </cell>
          <cell r="M23">
            <v>1816</v>
          </cell>
        </row>
        <row r="24">
          <cell r="C24" t="str">
            <v>Cedar</v>
          </cell>
          <cell r="D24">
            <v>13733</v>
          </cell>
          <cell r="E24">
            <v>13580</v>
          </cell>
          <cell r="F24">
            <v>13180</v>
          </cell>
          <cell r="G24">
            <v>44</v>
          </cell>
          <cell r="H24">
            <v>88</v>
          </cell>
          <cell r="I24">
            <v>63</v>
          </cell>
          <cell r="J24">
            <v>5</v>
          </cell>
          <cell r="K24">
            <v>20</v>
          </cell>
          <cell r="L24">
            <v>180</v>
          </cell>
          <cell r="M24">
            <v>153</v>
          </cell>
        </row>
        <row r="25">
          <cell r="C25" t="str">
            <v>Chariton</v>
          </cell>
          <cell r="D25">
            <v>8438</v>
          </cell>
          <cell r="E25">
            <v>8391</v>
          </cell>
          <cell r="F25">
            <v>8067</v>
          </cell>
          <cell r="G25">
            <v>264</v>
          </cell>
          <cell r="H25">
            <v>13</v>
          </cell>
          <cell r="I25">
            <v>11</v>
          </cell>
          <cell r="J25">
            <v>0</v>
          </cell>
          <cell r="K25">
            <v>1</v>
          </cell>
          <cell r="L25">
            <v>35</v>
          </cell>
          <cell r="M25">
            <v>47</v>
          </cell>
        </row>
        <row r="26">
          <cell r="C26" t="str">
            <v>Christian</v>
          </cell>
          <cell r="D26">
            <v>54285</v>
          </cell>
          <cell r="E26">
            <v>53571</v>
          </cell>
          <cell r="F26">
            <v>52409</v>
          </cell>
          <cell r="G26">
            <v>139</v>
          </cell>
          <cell r="H26">
            <v>281</v>
          </cell>
          <cell r="I26">
            <v>154</v>
          </cell>
          <cell r="J26">
            <v>15</v>
          </cell>
          <cell r="K26">
            <v>13</v>
          </cell>
          <cell r="L26">
            <v>560</v>
          </cell>
          <cell r="M26">
            <v>714</v>
          </cell>
        </row>
        <row r="27">
          <cell r="C27" t="str">
            <v>Clark</v>
          </cell>
          <cell r="D27">
            <v>7416</v>
          </cell>
          <cell r="E27">
            <v>7364</v>
          </cell>
          <cell r="F27">
            <v>7294</v>
          </cell>
          <cell r="G27">
            <v>5</v>
          </cell>
          <cell r="H27">
            <v>15</v>
          </cell>
          <cell r="I27">
            <v>5</v>
          </cell>
          <cell r="J27">
            <v>1</v>
          </cell>
          <cell r="K27">
            <v>0</v>
          </cell>
          <cell r="L27">
            <v>44</v>
          </cell>
          <cell r="M27">
            <v>52</v>
          </cell>
        </row>
        <row r="28">
          <cell r="C28" t="str">
            <v>Clay</v>
          </cell>
          <cell r="D28">
            <v>184006</v>
          </cell>
          <cell r="E28">
            <v>177412</v>
          </cell>
          <cell r="F28">
            <v>166445</v>
          </cell>
          <cell r="G28">
            <v>4794</v>
          </cell>
          <cell r="H28">
            <v>798</v>
          </cell>
          <cell r="I28">
            <v>2456</v>
          </cell>
          <cell r="J28">
            <v>155</v>
          </cell>
          <cell r="K28">
            <v>181</v>
          </cell>
          <cell r="L28">
            <v>2583</v>
          </cell>
          <cell r="M28">
            <v>6594</v>
          </cell>
        </row>
        <row r="29">
          <cell r="C29" t="str">
            <v>Clinton</v>
          </cell>
          <cell r="D29">
            <v>18979</v>
          </cell>
          <cell r="E29">
            <v>18774</v>
          </cell>
          <cell r="F29">
            <v>18191</v>
          </cell>
          <cell r="G29">
            <v>284</v>
          </cell>
          <cell r="H29">
            <v>65</v>
          </cell>
          <cell r="I29">
            <v>32</v>
          </cell>
          <cell r="J29">
            <v>1</v>
          </cell>
          <cell r="K29">
            <v>14</v>
          </cell>
          <cell r="L29">
            <v>187</v>
          </cell>
          <cell r="M29">
            <v>205</v>
          </cell>
        </row>
        <row r="30">
          <cell r="C30" t="str">
            <v>Cole</v>
          </cell>
          <cell r="D30">
            <v>71397</v>
          </cell>
          <cell r="E30">
            <v>70482</v>
          </cell>
          <cell r="F30">
            <v>61684</v>
          </cell>
          <cell r="G30">
            <v>7049</v>
          </cell>
          <cell r="H30">
            <v>219</v>
          </cell>
          <cell r="I30">
            <v>621</v>
          </cell>
          <cell r="J30">
            <v>20</v>
          </cell>
          <cell r="K30">
            <v>65</v>
          </cell>
          <cell r="L30">
            <v>824</v>
          </cell>
          <cell r="M30">
            <v>915</v>
          </cell>
        </row>
        <row r="31">
          <cell r="C31" t="str">
            <v>Cooper</v>
          </cell>
          <cell r="D31">
            <v>16670</v>
          </cell>
          <cell r="E31">
            <v>16527</v>
          </cell>
          <cell r="F31">
            <v>14762</v>
          </cell>
          <cell r="G31">
            <v>1482</v>
          </cell>
          <cell r="H31">
            <v>58</v>
          </cell>
          <cell r="I31">
            <v>34</v>
          </cell>
          <cell r="J31">
            <v>3</v>
          </cell>
          <cell r="K31">
            <v>14</v>
          </cell>
          <cell r="L31">
            <v>174</v>
          </cell>
          <cell r="M31">
            <v>143</v>
          </cell>
        </row>
        <row r="32">
          <cell r="C32" t="str">
            <v>Crawford</v>
          </cell>
          <cell r="D32">
            <v>22804</v>
          </cell>
          <cell r="E32">
            <v>22628</v>
          </cell>
          <cell r="F32">
            <v>22281</v>
          </cell>
          <cell r="G32">
            <v>32</v>
          </cell>
          <cell r="H32">
            <v>95</v>
          </cell>
          <cell r="I32">
            <v>30</v>
          </cell>
          <cell r="J32">
            <v>12</v>
          </cell>
          <cell r="K32">
            <v>0</v>
          </cell>
          <cell r="L32">
            <v>178</v>
          </cell>
          <cell r="M32">
            <v>176</v>
          </cell>
        </row>
        <row r="33">
          <cell r="C33" t="str">
            <v>Dade</v>
          </cell>
          <cell r="D33">
            <v>7923</v>
          </cell>
          <cell r="E33">
            <v>7856</v>
          </cell>
          <cell r="F33">
            <v>7670</v>
          </cell>
          <cell r="G33">
            <v>21</v>
          </cell>
          <cell r="H33">
            <v>56</v>
          </cell>
          <cell r="I33">
            <v>11</v>
          </cell>
          <cell r="J33">
            <v>4</v>
          </cell>
          <cell r="K33">
            <v>2</v>
          </cell>
          <cell r="L33">
            <v>92</v>
          </cell>
          <cell r="M33">
            <v>67</v>
          </cell>
        </row>
        <row r="34">
          <cell r="C34" t="str">
            <v>Dallas</v>
          </cell>
          <cell r="D34">
            <v>15661</v>
          </cell>
          <cell r="E34">
            <v>15514</v>
          </cell>
          <cell r="F34">
            <v>15164</v>
          </cell>
          <cell r="G34">
            <v>19</v>
          </cell>
          <cell r="H34">
            <v>117</v>
          </cell>
          <cell r="I34">
            <v>10</v>
          </cell>
          <cell r="J34">
            <v>5</v>
          </cell>
          <cell r="K34">
            <v>6</v>
          </cell>
          <cell r="L34">
            <v>193</v>
          </cell>
          <cell r="M34">
            <v>147</v>
          </cell>
        </row>
        <row r="35">
          <cell r="C35" t="str">
            <v>Daviess</v>
          </cell>
          <cell r="D35">
            <v>8016</v>
          </cell>
          <cell r="E35">
            <v>7961</v>
          </cell>
          <cell r="F35">
            <v>7877</v>
          </cell>
          <cell r="G35">
            <v>4</v>
          </cell>
          <cell r="H35">
            <v>28</v>
          </cell>
          <cell r="I35">
            <v>6</v>
          </cell>
          <cell r="J35">
            <v>15</v>
          </cell>
          <cell r="K35">
            <v>0</v>
          </cell>
          <cell r="L35">
            <v>31</v>
          </cell>
          <cell r="M35">
            <v>55</v>
          </cell>
        </row>
        <row r="36">
          <cell r="C36" t="str">
            <v>DeKalb</v>
          </cell>
          <cell r="D36">
            <v>11597</v>
          </cell>
          <cell r="E36">
            <v>11472</v>
          </cell>
          <cell r="F36">
            <v>10250</v>
          </cell>
          <cell r="G36">
            <v>1020</v>
          </cell>
          <cell r="H36">
            <v>74</v>
          </cell>
          <cell r="I36">
            <v>20</v>
          </cell>
          <cell r="J36">
            <v>0</v>
          </cell>
          <cell r="K36">
            <v>10</v>
          </cell>
          <cell r="L36">
            <v>98</v>
          </cell>
          <cell r="M36">
            <v>125</v>
          </cell>
        </row>
        <row r="37">
          <cell r="C37" t="str">
            <v>Dent</v>
          </cell>
          <cell r="D37">
            <v>14927</v>
          </cell>
          <cell r="E37">
            <v>14815</v>
          </cell>
          <cell r="F37">
            <v>14420</v>
          </cell>
          <cell r="G37">
            <v>55</v>
          </cell>
          <cell r="H37">
            <v>105</v>
          </cell>
          <cell r="I37">
            <v>32</v>
          </cell>
          <cell r="J37">
            <v>2</v>
          </cell>
          <cell r="K37">
            <v>4</v>
          </cell>
          <cell r="L37">
            <v>197</v>
          </cell>
          <cell r="M37">
            <v>112</v>
          </cell>
        </row>
        <row r="38">
          <cell r="C38" t="str">
            <v>Douglas</v>
          </cell>
          <cell r="D38">
            <v>13084</v>
          </cell>
          <cell r="E38">
            <v>12974</v>
          </cell>
          <cell r="F38">
            <v>12607</v>
          </cell>
          <cell r="G38">
            <v>14</v>
          </cell>
          <cell r="H38">
            <v>121</v>
          </cell>
          <cell r="I38">
            <v>28</v>
          </cell>
          <cell r="J38">
            <v>0</v>
          </cell>
          <cell r="K38">
            <v>1</v>
          </cell>
          <cell r="L38">
            <v>203</v>
          </cell>
          <cell r="M38">
            <v>110</v>
          </cell>
        </row>
        <row r="39">
          <cell r="C39" t="str">
            <v>Dunklin</v>
          </cell>
          <cell r="D39">
            <v>33155</v>
          </cell>
          <cell r="E39">
            <v>32331</v>
          </cell>
          <cell r="F39">
            <v>28963</v>
          </cell>
          <cell r="G39">
            <v>2873</v>
          </cell>
          <cell r="H39">
            <v>97</v>
          </cell>
          <cell r="I39">
            <v>88</v>
          </cell>
          <cell r="J39">
            <v>3</v>
          </cell>
          <cell r="K39">
            <v>7</v>
          </cell>
          <cell r="L39">
            <v>300</v>
          </cell>
          <cell r="M39">
            <v>824</v>
          </cell>
        </row>
        <row r="40">
          <cell r="C40" t="str">
            <v>Franklin</v>
          </cell>
          <cell r="D40">
            <v>93807</v>
          </cell>
          <cell r="E40">
            <v>93129</v>
          </cell>
          <cell r="F40">
            <v>90993</v>
          </cell>
          <cell r="G40">
            <v>880</v>
          </cell>
          <cell r="H40">
            <v>212</v>
          </cell>
          <cell r="I40">
            <v>243</v>
          </cell>
          <cell r="J40">
            <v>16</v>
          </cell>
          <cell r="K40">
            <v>38</v>
          </cell>
          <cell r="L40">
            <v>747</v>
          </cell>
          <cell r="M40">
            <v>678</v>
          </cell>
        </row>
        <row r="41">
          <cell r="C41" t="str">
            <v>Gasconade</v>
          </cell>
          <cell r="D41">
            <v>15342</v>
          </cell>
          <cell r="E41">
            <v>15278</v>
          </cell>
          <cell r="F41">
            <v>15101</v>
          </cell>
          <cell r="G41">
            <v>17</v>
          </cell>
          <cell r="H41">
            <v>27</v>
          </cell>
          <cell r="I41">
            <v>24</v>
          </cell>
          <cell r="J41">
            <v>1</v>
          </cell>
          <cell r="K41">
            <v>3</v>
          </cell>
          <cell r="L41">
            <v>105</v>
          </cell>
          <cell r="M41">
            <v>64</v>
          </cell>
        </row>
        <row r="42">
          <cell r="C42" t="str">
            <v>Gentry</v>
          </cell>
          <cell r="D42">
            <v>6861</v>
          </cell>
          <cell r="E42">
            <v>6817</v>
          </cell>
          <cell r="F42">
            <v>6723</v>
          </cell>
          <cell r="G42">
            <v>8</v>
          </cell>
          <cell r="H42">
            <v>21</v>
          </cell>
          <cell r="I42">
            <v>11</v>
          </cell>
          <cell r="J42">
            <v>11</v>
          </cell>
          <cell r="K42">
            <v>5</v>
          </cell>
          <cell r="L42">
            <v>38</v>
          </cell>
          <cell r="M42">
            <v>44</v>
          </cell>
        </row>
        <row r="43">
          <cell r="C43" t="str">
            <v>Greene</v>
          </cell>
          <cell r="D43">
            <v>240391</v>
          </cell>
          <cell r="E43">
            <v>235957</v>
          </cell>
          <cell r="F43">
            <v>222447</v>
          </cell>
          <cell r="G43">
            <v>5322</v>
          </cell>
          <cell r="H43">
            <v>1513</v>
          </cell>
          <cell r="I43">
            <v>2681</v>
          </cell>
          <cell r="J43">
            <v>136</v>
          </cell>
          <cell r="K43">
            <v>272</v>
          </cell>
          <cell r="L43">
            <v>3586</v>
          </cell>
          <cell r="M43">
            <v>4434</v>
          </cell>
        </row>
        <row r="44">
          <cell r="C44" t="str">
            <v>Grundy</v>
          </cell>
          <cell r="D44">
            <v>10432</v>
          </cell>
          <cell r="E44">
            <v>10267</v>
          </cell>
          <cell r="F44">
            <v>10088</v>
          </cell>
          <cell r="G44">
            <v>41</v>
          </cell>
          <cell r="H44">
            <v>36</v>
          </cell>
          <cell r="I44">
            <v>16</v>
          </cell>
          <cell r="J44">
            <v>1</v>
          </cell>
          <cell r="K44">
            <v>1</v>
          </cell>
          <cell r="L44">
            <v>84</v>
          </cell>
          <cell r="M44">
            <v>165</v>
          </cell>
        </row>
        <row r="45">
          <cell r="C45" t="str">
            <v>Harrison</v>
          </cell>
          <cell r="D45">
            <v>8850</v>
          </cell>
          <cell r="E45">
            <v>8761</v>
          </cell>
          <cell r="F45">
            <v>8654</v>
          </cell>
          <cell r="G45">
            <v>12</v>
          </cell>
          <cell r="H45">
            <v>20</v>
          </cell>
          <cell r="I45">
            <v>13</v>
          </cell>
          <cell r="J45">
            <v>5</v>
          </cell>
          <cell r="K45">
            <v>0</v>
          </cell>
          <cell r="L45">
            <v>57</v>
          </cell>
          <cell r="M45">
            <v>89</v>
          </cell>
        </row>
        <row r="46">
          <cell r="C46" t="str">
            <v>Henry</v>
          </cell>
          <cell r="D46">
            <v>21997</v>
          </cell>
          <cell r="E46">
            <v>21796</v>
          </cell>
          <cell r="F46">
            <v>21157</v>
          </cell>
          <cell r="G46">
            <v>212</v>
          </cell>
          <cell r="H46">
            <v>150</v>
          </cell>
          <cell r="I46">
            <v>50</v>
          </cell>
          <cell r="J46">
            <v>5</v>
          </cell>
          <cell r="K46">
            <v>9</v>
          </cell>
          <cell r="L46">
            <v>213</v>
          </cell>
          <cell r="M46">
            <v>201</v>
          </cell>
        </row>
        <row r="47">
          <cell r="C47" t="str">
            <v>Hickory</v>
          </cell>
          <cell r="D47">
            <v>8940</v>
          </cell>
          <cell r="E47">
            <v>8872</v>
          </cell>
          <cell r="F47">
            <v>8675</v>
          </cell>
          <cell r="G47">
            <v>7</v>
          </cell>
          <cell r="H47">
            <v>56</v>
          </cell>
          <cell r="I47">
            <v>10</v>
          </cell>
          <cell r="J47">
            <v>0</v>
          </cell>
          <cell r="K47">
            <v>4</v>
          </cell>
          <cell r="L47">
            <v>120</v>
          </cell>
          <cell r="M47">
            <v>68</v>
          </cell>
        </row>
        <row r="48">
          <cell r="C48" t="str">
            <v>Holt</v>
          </cell>
          <cell r="D48">
            <v>5351</v>
          </cell>
          <cell r="E48">
            <v>5330</v>
          </cell>
          <cell r="F48">
            <v>5255</v>
          </cell>
          <cell r="G48">
            <v>5</v>
          </cell>
          <cell r="H48">
            <v>25</v>
          </cell>
          <cell r="I48">
            <v>4</v>
          </cell>
          <cell r="J48">
            <v>1</v>
          </cell>
          <cell r="K48">
            <v>0</v>
          </cell>
          <cell r="L48">
            <v>40</v>
          </cell>
          <cell r="M48">
            <v>21</v>
          </cell>
        </row>
        <row r="49">
          <cell r="C49" t="str">
            <v>Howard</v>
          </cell>
          <cell r="D49">
            <v>10212</v>
          </cell>
          <cell r="E49">
            <v>10124</v>
          </cell>
          <cell r="F49">
            <v>9267</v>
          </cell>
          <cell r="G49">
            <v>694</v>
          </cell>
          <cell r="H49">
            <v>33</v>
          </cell>
          <cell r="I49">
            <v>12</v>
          </cell>
          <cell r="J49">
            <v>8</v>
          </cell>
          <cell r="K49">
            <v>4</v>
          </cell>
          <cell r="L49">
            <v>106</v>
          </cell>
          <cell r="M49">
            <v>88</v>
          </cell>
        </row>
        <row r="50">
          <cell r="C50" t="str">
            <v>Howell</v>
          </cell>
          <cell r="D50">
            <v>37238</v>
          </cell>
          <cell r="E50">
            <v>36788</v>
          </cell>
          <cell r="F50">
            <v>35623</v>
          </cell>
          <cell r="G50">
            <v>114</v>
          </cell>
          <cell r="H50">
            <v>331</v>
          </cell>
          <cell r="I50">
            <v>130</v>
          </cell>
          <cell r="J50">
            <v>11</v>
          </cell>
          <cell r="K50">
            <v>19</v>
          </cell>
          <cell r="L50">
            <v>560</v>
          </cell>
          <cell r="M50">
            <v>450</v>
          </cell>
        </row>
        <row r="51">
          <cell r="C51" t="str">
            <v>Iron</v>
          </cell>
          <cell r="D51">
            <v>10697</v>
          </cell>
          <cell r="E51">
            <v>10635</v>
          </cell>
          <cell r="F51">
            <v>10314</v>
          </cell>
          <cell r="G51">
            <v>163</v>
          </cell>
          <cell r="H51">
            <v>35</v>
          </cell>
          <cell r="I51">
            <v>10</v>
          </cell>
          <cell r="J51">
            <v>0</v>
          </cell>
          <cell r="K51">
            <v>2</v>
          </cell>
          <cell r="L51">
            <v>111</v>
          </cell>
          <cell r="M51">
            <v>62</v>
          </cell>
        </row>
        <row r="52">
          <cell r="C52" t="str">
            <v>Jackson</v>
          </cell>
          <cell r="D52">
            <v>654880</v>
          </cell>
          <cell r="E52">
            <v>619720</v>
          </cell>
          <cell r="F52">
            <v>443427</v>
          </cell>
          <cell r="G52">
            <v>151333</v>
          </cell>
          <cell r="H52">
            <v>2775</v>
          </cell>
          <cell r="I52">
            <v>8307</v>
          </cell>
          <cell r="J52">
            <v>1093</v>
          </cell>
          <cell r="K52">
            <v>894</v>
          </cell>
          <cell r="L52">
            <v>11891</v>
          </cell>
          <cell r="M52">
            <v>35160</v>
          </cell>
        </row>
        <row r="53">
          <cell r="C53" t="str">
            <v>Jasper</v>
          </cell>
          <cell r="D53">
            <v>104686</v>
          </cell>
          <cell r="E53">
            <v>101071</v>
          </cell>
          <cell r="F53">
            <v>95336</v>
          </cell>
          <cell r="G53">
            <v>1520</v>
          </cell>
          <cell r="H53">
            <v>1341</v>
          </cell>
          <cell r="I53">
            <v>714</v>
          </cell>
          <cell r="J53">
            <v>46</v>
          </cell>
          <cell r="K53">
            <v>66</v>
          </cell>
          <cell r="L53">
            <v>2048</v>
          </cell>
          <cell r="M53">
            <v>3615</v>
          </cell>
        </row>
        <row r="54">
          <cell r="C54" t="str">
            <v>Jefferson</v>
          </cell>
          <cell r="D54">
            <v>198099</v>
          </cell>
          <cell r="E54">
            <v>196097</v>
          </cell>
          <cell r="F54">
            <v>191753</v>
          </cell>
          <cell r="G54">
            <v>1340</v>
          </cell>
          <cell r="H54">
            <v>543</v>
          </cell>
          <cell r="I54">
            <v>691</v>
          </cell>
          <cell r="J54">
            <v>27</v>
          </cell>
          <cell r="K54">
            <v>79</v>
          </cell>
          <cell r="L54">
            <v>1664</v>
          </cell>
          <cell r="M54">
            <v>2002</v>
          </cell>
        </row>
        <row r="55">
          <cell r="C55" t="str">
            <v>Johnson</v>
          </cell>
          <cell r="D55">
            <v>48258</v>
          </cell>
          <cell r="E55">
            <v>46851</v>
          </cell>
          <cell r="F55">
            <v>42803</v>
          </cell>
          <cell r="G55">
            <v>2064</v>
          </cell>
          <cell r="H55">
            <v>297</v>
          </cell>
          <cell r="I55">
            <v>687</v>
          </cell>
          <cell r="J55">
            <v>56</v>
          </cell>
          <cell r="K55">
            <v>75</v>
          </cell>
          <cell r="L55">
            <v>869</v>
          </cell>
          <cell r="M55">
            <v>1407</v>
          </cell>
        </row>
        <row r="56">
          <cell r="C56" t="str">
            <v>Knox</v>
          </cell>
          <cell r="D56">
            <v>4361</v>
          </cell>
          <cell r="E56">
            <v>4335</v>
          </cell>
          <cell r="F56">
            <v>4277</v>
          </cell>
          <cell r="G56">
            <v>4</v>
          </cell>
          <cell r="H56">
            <v>1</v>
          </cell>
          <cell r="I56">
            <v>4</v>
          </cell>
          <cell r="J56">
            <v>0</v>
          </cell>
          <cell r="K56">
            <v>2</v>
          </cell>
          <cell r="L56">
            <v>47</v>
          </cell>
          <cell r="M56">
            <v>26</v>
          </cell>
        </row>
        <row r="57">
          <cell r="C57" t="str">
            <v>Laclede</v>
          </cell>
          <cell r="D57">
            <v>32513</v>
          </cell>
          <cell r="E57">
            <v>32112</v>
          </cell>
          <cell r="F57">
            <v>31296</v>
          </cell>
          <cell r="G57">
            <v>138</v>
          </cell>
          <cell r="H57">
            <v>148</v>
          </cell>
          <cell r="I57">
            <v>94</v>
          </cell>
          <cell r="J57">
            <v>15</v>
          </cell>
          <cell r="K57">
            <v>14</v>
          </cell>
          <cell r="L57">
            <v>407</v>
          </cell>
          <cell r="M57">
            <v>401</v>
          </cell>
        </row>
        <row r="58">
          <cell r="C58" t="str">
            <v>Lafayette</v>
          </cell>
          <cell r="D58">
            <v>32960</v>
          </cell>
          <cell r="E58">
            <v>32574</v>
          </cell>
          <cell r="F58">
            <v>31290</v>
          </cell>
          <cell r="G58">
            <v>745</v>
          </cell>
          <cell r="H58">
            <v>78</v>
          </cell>
          <cell r="I58">
            <v>80</v>
          </cell>
          <cell r="J58">
            <v>9</v>
          </cell>
          <cell r="K58">
            <v>26</v>
          </cell>
          <cell r="L58">
            <v>346</v>
          </cell>
          <cell r="M58">
            <v>386</v>
          </cell>
        </row>
        <row r="59">
          <cell r="C59" t="str">
            <v>Lawrence</v>
          </cell>
          <cell r="D59">
            <v>35204</v>
          </cell>
          <cell r="E59">
            <v>34009</v>
          </cell>
          <cell r="F59">
            <v>33213</v>
          </cell>
          <cell r="G59">
            <v>68</v>
          </cell>
          <cell r="H59">
            <v>252</v>
          </cell>
          <cell r="I59">
            <v>79</v>
          </cell>
          <cell r="J59">
            <v>7</v>
          </cell>
          <cell r="K59">
            <v>13</v>
          </cell>
          <cell r="L59">
            <v>377</v>
          </cell>
          <cell r="M59">
            <v>1195</v>
          </cell>
        </row>
        <row r="60">
          <cell r="C60" t="str">
            <v>Lewis</v>
          </cell>
          <cell r="D60">
            <v>10494</v>
          </cell>
          <cell r="E60">
            <v>10417</v>
          </cell>
          <cell r="F60">
            <v>10032</v>
          </cell>
          <cell r="G60">
            <v>264</v>
          </cell>
          <cell r="H60">
            <v>16</v>
          </cell>
          <cell r="I60">
            <v>21</v>
          </cell>
          <cell r="J60">
            <v>2</v>
          </cell>
          <cell r="K60">
            <v>6</v>
          </cell>
          <cell r="L60">
            <v>76</v>
          </cell>
          <cell r="M60">
            <v>77</v>
          </cell>
        </row>
        <row r="61">
          <cell r="C61" t="str">
            <v>Lincoln</v>
          </cell>
          <cell r="D61">
            <v>38944</v>
          </cell>
          <cell r="E61">
            <v>38500</v>
          </cell>
          <cell r="F61">
            <v>37184</v>
          </cell>
          <cell r="G61">
            <v>672</v>
          </cell>
          <cell r="H61">
            <v>138</v>
          </cell>
          <cell r="I61">
            <v>67</v>
          </cell>
          <cell r="J61">
            <v>10</v>
          </cell>
          <cell r="K61">
            <v>17</v>
          </cell>
          <cell r="L61">
            <v>412</v>
          </cell>
          <cell r="M61">
            <v>444</v>
          </cell>
        </row>
        <row r="62">
          <cell r="C62" t="str">
            <v>Linn</v>
          </cell>
          <cell r="D62">
            <v>13754</v>
          </cell>
          <cell r="E62">
            <v>13650</v>
          </cell>
          <cell r="F62">
            <v>13406</v>
          </cell>
          <cell r="G62">
            <v>82</v>
          </cell>
          <cell r="H62">
            <v>47</v>
          </cell>
          <cell r="I62">
            <v>19</v>
          </cell>
          <cell r="J62">
            <v>0</v>
          </cell>
          <cell r="K62">
            <v>1</v>
          </cell>
          <cell r="L62">
            <v>95</v>
          </cell>
          <cell r="M62">
            <v>104</v>
          </cell>
        </row>
        <row r="63">
          <cell r="C63" t="str">
            <v>Livingston</v>
          </cell>
          <cell r="D63">
            <v>14558</v>
          </cell>
          <cell r="E63">
            <v>14464</v>
          </cell>
          <cell r="F63">
            <v>13911</v>
          </cell>
          <cell r="G63">
            <v>331</v>
          </cell>
          <cell r="H63">
            <v>43</v>
          </cell>
          <cell r="I63">
            <v>38</v>
          </cell>
          <cell r="J63">
            <v>2</v>
          </cell>
          <cell r="K63">
            <v>18</v>
          </cell>
          <cell r="L63">
            <v>121</v>
          </cell>
          <cell r="M63">
            <v>94</v>
          </cell>
        </row>
        <row r="64">
          <cell r="C64" t="str">
            <v>McDonald</v>
          </cell>
          <cell r="D64">
            <v>21681</v>
          </cell>
          <cell r="E64">
            <v>19651</v>
          </cell>
          <cell r="F64">
            <v>18348</v>
          </cell>
          <cell r="G64">
            <v>33</v>
          </cell>
          <cell r="H64">
            <v>595</v>
          </cell>
          <cell r="I64">
            <v>27</v>
          </cell>
          <cell r="J64">
            <v>29</v>
          </cell>
          <cell r="K64">
            <v>10</v>
          </cell>
          <cell r="L64">
            <v>609</v>
          </cell>
          <cell r="M64">
            <v>2030</v>
          </cell>
        </row>
        <row r="65">
          <cell r="C65" t="str">
            <v>Macon</v>
          </cell>
          <cell r="D65">
            <v>15762</v>
          </cell>
          <cell r="E65">
            <v>15641</v>
          </cell>
          <cell r="F65">
            <v>15071</v>
          </cell>
          <cell r="G65">
            <v>347</v>
          </cell>
          <cell r="H65">
            <v>60</v>
          </cell>
          <cell r="I65">
            <v>25</v>
          </cell>
          <cell r="J65">
            <v>2</v>
          </cell>
          <cell r="K65">
            <v>15</v>
          </cell>
          <cell r="L65">
            <v>121</v>
          </cell>
          <cell r="M65">
            <v>121</v>
          </cell>
        </row>
        <row r="66">
          <cell r="C66" t="str">
            <v>Madison</v>
          </cell>
          <cell r="D66">
            <v>11800</v>
          </cell>
          <cell r="E66">
            <v>11734</v>
          </cell>
          <cell r="F66">
            <v>11552</v>
          </cell>
          <cell r="G66">
            <v>15</v>
          </cell>
          <cell r="H66">
            <v>29</v>
          </cell>
          <cell r="I66">
            <v>33</v>
          </cell>
          <cell r="J66">
            <v>0</v>
          </cell>
          <cell r="K66">
            <v>12</v>
          </cell>
          <cell r="L66">
            <v>93</v>
          </cell>
          <cell r="M66">
            <v>66</v>
          </cell>
        </row>
        <row r="67">
          <cell r="C67" t="str">
            <v>Maries</v>
          </cell>
          <cell r="D67">
            <v>8903</v>
          </cell>
          <cell r="E67">
            <v>8800</v>
          </cell>
          <cell r="F67">
            <v>8609</v>
          </cell>
          <cell r="G67">
            <v>29</v>
          </cell>
          <cell r="H67">
            <v>47</v>
          </cell>
          <cell r="I67">
            <v>10</v>
          </cell>
          <cell r="J67">
            <v>0</v>
          </cell>
          <cell r="K67">
            <v>4</v>
          </cell>
          <cell r="L67">
            <v>101</v>
          </cell>
          <cell r="M67">
            <v>103</v>
          </cell>
        </row>
        <row r="68">
          <cell r="C68" t="str">
            <v>Marion</v>
          </cell>
          <cell r="D68">
            <v>28289</v>
          </cell>
          <cell r="E68">
            <v>28037</v>
          </cell>
          <cell r="F68">
            <v>26236</v>
          </cell>
          <cell r="G68">
            <v>1303</v>
          </cell>
          <cell r="H68">
            <v>66</v>
          </cell>
          <cell r="I68">
            <v>78</v>
          </cell>
          <cell r="J68">
            <v>15</v>
          </cell>
          <cell r="K68">
            <v>11</v>
          </cell>
          <cell r="L68">
            <v>328</v>
          </cell>
          <cell r="M68">
            <v>252</v>
          </cell>
        </row>
        <row r="69">
          <cell r="C69" t="str">
            <v>Mercer</v>
          </cell>
          <cell r="D69">
            <v>3757</v>
          </cell>
          <cell r="E69">
            <v>3746</v>
          </cell>
          <cell r="F69">
            <v>3704</v>
          </cell>
          <cell r="G69">
            <v>7</v>
          </cell>
          <cell r="H69">
            <v>19</v>
          </cell>
          <cell r="I69">
            <v>0</v>
          </cell>
          <cell r="J69">
            <v>0</v>
          </cell>
          <cell r="K69">
            <v>0</v>
          </cell>
          <cell r="L69">
            <v>16</v>
          </cell>
          <cell r="M69">
            <v>11</v>
          </cell>
        </row>
        <row r="70">
          <cell r="C70" t="str">
            <v>Miller</v>
          </cell>
          <cell r="D70">
            <v>23564</v>
          </cell>
          <cell r="E70">
            <v>23333</v>
          </cell>
          <cell r="F70">
            <v>22934</v>
          </cell>
          <cell r="G70">
            <v>63</v>
          </cell>
          <cell r="H70">
            <v>100</v>
          </cell>
          <cell r="I70">
            <v>27</v>
          </cell>
          <cell r="J70">
            <v>5</v>
          </cell>
          <cell r="K70">
            <v>15</v>
          </cell>
          <cell r="L70">
            <v>189</v>
          </cell>
          <cell r="M70">
            <v>231</v>
          </cell>
        </row>
        <row r="71">
          <cell r="C71" t="str">
            <v>Mississippi</v>
          </cell>
          <cell r="D71">
            <v>13427</v>
          </cell>
          <cell r="E71">
            <v>13298</v>
          </cell>
          <cell r="F71">
            <v>10411</v>
          </cell>
          <cell r="G71">
            <v>2735</v>
          </cell>
          <cell r="H71">
            <v>33</v>
          </cell>
          <cell r="I71">
            <v>15</v>
          </cell>
          <cell r="J71">
            <v>0</v>
          </cell>
          <cell r="K71">
            <v>2</v>
          </cell>
          <cell r="L71">
            <v>102</v>
          </cell>
          <cell r="M71">
            <v>129</v>
          </cell>
        </row>
        <row r="72">
          <cell r="C72" t="str">
            <v>Moniteau</v>
          </cell>
          <cell r="D72">
            <v>14827</v>
          </cell>
          <cell r="E72">
            <v>14392</v>
          </cell>
          <cell r="F72">
            <v>13556</v>
          </cell>
          <cell r="G72">
            <v>557</v>
          </cell>
          <cell r="H72">
            <v>58</v>
          </cell>
          <cell r="I72">
            <v>46</v>
          </cell>
          <cell r="J72">
            <v>2</v>
          </cell>
          <cell r="K72">
            <v>2</v>
          </cell>
          <cell r="L72">
            <v>171</v>
          </cell>
          <cell r="M72">
            <v>435</v>
          </cell>
        </row>
        <row r="73">
          <cell r="C73" t="str">
            <v>Monroe</v>
          </cell>
          <cell r="D73">
            <v>9311</v>
          </cell>
          <cell r="E73">
            <v>9259</v>
          </cell>
          <cell r="F73">
            <v>8769</v>
          </cell>
          <cell r="G73">
            <v>357</v>
          </cell>
          <cell r="H73">
            <v>37</v>
          </cell>
          <cell r="I73">
            <v>11</v>
          </cell>
          <cell r="J73">
            <v>3</v>
          </cell>
          <cell r="K73">
            <v>13</v>
          </cell>
          <cell r="L73">
            <v>69</v>
          </cell>
          <cell r="M73">
            <v>52</v>
          </cell>
        </row>
        <row r="74">
          <cell r="C74" t="str">
            <v>Montgomery</v>
          </cell>
          <cell r="D74">
            <v>12136</v>
          </cell>
          <cell r="E74">
            <v>12042</v>
          </cell>
          <cell r="F74">
            <v>11596</v>
          </cell>
          <cell r="G74">
            <v>245</v>
          </cell>
          <cell r="H74">
            <v>29</v>
          </cell>
          <cell r="I74">
            <v>30</v>
          </cell>
          <cell r="J74">
            <v>1</v>
          </cell>
          <cell r="K74">
            <v>7</v>
          </cell>
          <cell r="L74">
            <v>134</v>
          </cell>
          <cell r="M74">
            <v>94</v>
          </cell>
        </row>
        <row r="75">
          <cell r="C75" t="str">
            <v>Morgan</v>
          </cell>
          <cell r="D75">
            <v>19309</v>
          </cell>
          <cell r="E75">
            <v>19148</v>
          </cell>
          <cell r="F75">
            <v>18693</v>
          </cell>
          <cell r="G75">
            <v>97</v>
          </cell>
          <cell r="H75">
            <v>119</v>
          </cell>
          <cell r="I75">
            <v>21</v>
          </cell>
          <cell r="J75">
            <v>3</v>
          </cell>
          <cell r="K75">
            <v>1</v>
          </cell>
          <cell r="L75">
            <v>214</v>
          </cell>
          <cell r="M75">
            <v>161</v>
          </cell>
        </row>
        <row r="76">
          <cell r="C76" t="str">
            <v>New Madrid</v>
          </cell>
          <cell r="D76">
            <v>19760</v>
          </cell>
          <cell r="E76">
            <v>19577</v>
          </cell>
          <cell r="F76">
            <v>16345</v>
          </cell>
          <cell r="G76">
            <v>3024</v>
          </cell>
          <cell r="H76">
            <v>33</v>
          </cell>
          <cell r="I76">
            <v>26</v>
          </cell>
          <cell r="J76">
            <v>1</v>
          </cell>
          <cell r="K76">
            <v>5</v>
          </cell>
          <cell r="L76">
            <v>143</v>
          </cell>
          <cell r="M76">
            <v>183</v>
          </cell>
        </row>
        <row r="77">
          <cell r="C77" t="str">
            <v>Newton</v>
          </cell>
          <cell r="D77">
            <v>52636</v>
          </cell>
          <cell r="E77">
            <v>51489</v>
          </cell>
          <cell r="F77">
            <v>48642</v>
          </cell>
          <cell r="G77">
            <v>298</v>
          </cell>
          <cell r="H77">
            <v>1143</v>
          </cell>
          <cell r="I77">
            <v>166</v>
          </cell>
          <cell r="J77">
            <v>144</v>
          </cell>
          <cell r="K77">
            <v>33</v>
          </cell>
          <cell r="L77">
            <v>1063</v>
          </cell>
          <cell r="M77">
            <v>1147</v>
          </cell>
        </row>
        <row r="78">
          <cell r="C78" t="str">
            <v>Nodaway</v>
          </cell>
          <cell r="D78">
            <v>21912</v>
          </cell>
          <cell r="E78">
            <v>21757</v>
          </cell>
          <cell r="F78">
            <v>21067</v>
          </cell>
          <cell r="G78">
            <v>294</v>
          </cell>
          <cell r="H78">
            <v>50</v>
          </cell>
          <cell r="I78">
            <v>189</v>
          </cell>
          <cell r="J78">
            <v>5</v>
          </cell>
          <cell r="K78">
            <v>7</v>
          </cell>
          <cell r="L78">
            <v>145</v>
          </cell>
          <cell r="M78">
            <v>155</v>
          </cell>
        </row>
        <row r="79">
          <cell r="C79" t="str">
            <v>Oregon</v>
          </cell>
          <cell r="D79">
            <v>10344</v>
          </cell>
          <cell r="E79">
            <v>10231</v>
          </cell>
          <cell r="F79">
            <v>9696</v>
          </cell>
          <cell r="G79">
            <v>10</v>
          </cell>
          <cell r="H79">
            <v>295</v>
          </cell>
          <cell r="I79">
            <v>14</v>
          </cell>
          <cell r="J79">
            <v>1</v>
          </cell>
          <cell r="K79">
            <v>0</v>
          </cell>
          <cell r="L79">
            <v>215</v>
          </cell>
          <cell r="M79">
            <v>113</v>
          </cell>
        </row>
        <row r="80">
          <cell r="C80" t="str">
            <v>Osage</v>
          </cell>
          <cell r="D80">
            <v>13062</v>
          </cell>
          <cell r="E80">
            <v>12985</v>
          </cell>
          <cell r="F80">
            <v>12828</v>
          </cell>
          <cell r="G80">
            <v>16</v>
          </cell>
          <cell r="H80">
            <v>31</v>
          </cell>
          <cell r="I80">
            <v>10</v>
          </cell>
          <cell r="J80">
            <v>3</v>
          </cell>
          <cell r="K80">
            <v>1</v>
          </cell>
          <cell r="L80">
            <v>96</v>
          </cell>
          <cell r="M80">
            <v>77</v>
          </cell>
        </row>
        <row r="81">
          <cell r="C81" t="str">
            <v>Ozark</v>
          </cell>
          <cell r="D81">
            <v>9542</v>
          </cell>
          <cell r="E81">
            <v>9452</v>
          </cell>
          <cell r="F81">
            <v>9249</v>
          </cell>
          <cell r="G81">
            <v>14</v>
          </cell>
          <cell r="H81">
            <v>59</v>
          </cell>
          <cell r="I81">
            <v>8</v>
          </cell>
          <cell r="J81">
            <v>0</v>
          </cell>
          <cell r="K81">
            <v>2</v>
          </cell>
          <cell r="L81">
            <v>120</v>
          </cell>
          <cell r="M81">
            <v>90</v>
          </cell>
        </row>
        <row r="82">
          <cell r="C82" t="str">
            <v>Pemiscot</v>
          </cell>
          <cell r="D82">
            <v>20047</v>
          </cell>
          <cell r="E82">
            <v>19732</v>
          </cell>
          <cell r="F82">
            <v>14244</v>
          </cell>
          <cell r="G82">
            <v>5231</v>
          </cell>
          <cell r="H82">
            <v>46</v>
          </cell>
          <cell r="I82">
            <v>54</v>
          </cell>
          <cell r="J82">
            <v>3</v>
          </cell>
          <cell r="K82">
            <v>8</v>
          </cell>
          <cell r="L82">
            <v>146</v>
          </cell>
          <cell r="M82">
            <v>315</v>
          </cell>
        </row>
        <row r="83">
          <cell r="C83" t="str">
            <v>Perry</v>
          </cell>
          <cell r="D83">
            <v>18132</v>
          </cell>
          <cell r="E83">
            <v>18039</v>
          </cell>
          <cell r="F83">
            <v>17739</v>
          </cell>
          <cell r="G83">
            <v>33</v>
          </cell>
          <cell r="H83">
            <v>42</v>
          </cell>
          <cell r="I83">
            <v>117</v>
          </cell>
          <cell r="J83">
            <v>5</v>
          </cell>
          <cell r="K83">
            <v>2</v>
          </cell>
          <cell r="L83">
            <v>101</v>
          </cell>
          <cell r="M83">
            <v>93</v>
          </cell>
        </row>
        <row r="84">
          <cell r="C84" t="str">
            <v>Pettis</v>
          </cell>
          <cell r="D84">
            <v>39403</v>
          </cell>
          <cell r="E84">
            <v>37876</v>
          </cell>
          <cell r="F84">
            <v>35810</v>
          </cell>
          <cell r="G84">
            <v>1181</v>
          </cell>
          <cell r="H84">
            <v>130</v>
          </cell>
          <cell r="I84">
            <v>154</v>
          </cell>
          <cell r="J84">
            <v>18</v>
          </cell>
          <cell r="K84">
            <v>45</v>
          </cell>
          <cell r="L84">
            <v>538</v>
          </cell>
          <cell r="M84">
            <v>1527</v>
          </cell>
        </row>
        <row r="85">
          <cell r="C85" t="str">
            <v>Phelps</v>
          </cell>
          <cell r="D85">
            <v>39825</v>
          </cell>
          <cell r="E85">
            <v>39340</v>
          </cell>
          <cell r="F85">
            <v>36884</v>
          </cell>
          <cell r="G85">
            <v>586</v>
          </cell>
          <cell r="H85">
            <v>226</v>
          </cell>
          <cell r="I85">
            <v>934</v>
          </cell>
          <cell r="J85">
            <v>25</v>
          </cell>
          <cell r="K85">
            <v>26</v>
          </cell>
          <cell r="L85">
            <v>659</v>
          </cell>
          <cell r="M85">
            <v>485</v>
          </cell>
        </row>
        <row r="86">
          <cell r="C86" t="str">
            <v>Pike</v>
          </cell>
          <cell r="D86">
            <v>18351</v>
          </cell>
          <cell r="E86">
            <v>18056</v>
          </cell>
          <cell r="F86">
            <v>16110</v>
          </cell>
          <cell r="G86">
            <v>1672</v>
          </cell>
          <cell r="H86">
            <v>41</v>
          </cell>
          <cell r="I86">
            <v>27</v>
          </cell>
          <cell r="J86">
            <v>7</v>
          </cell>
          <cell r="K86">
            <v>20</v>
          </cell>
          <cell r="L86">
            <v>179</v>
          </cell>
          <cell r="M86">
            <v>295</v>
          </cell>
        </row>
        <row r="87">
          <cell r="C87" t="str">
            <v>Platte</v>
          </cell>
          <cell r="D87">
            <v>73781</v>
          </cell>
          <cell r="E87">
            <v>71570</v>
          </cell>
          <cell r="F87">
            <v>66230</v>
          </cell>
          <cell r="G87">
            <v>2542</v>
          </cell>
          <cell r="H87">
            <v>303</v>
          </cell>
          <cell r="I87">
            <v>1084</v>
          </cell>
          <cell r="J87">
            <v>148</v>
          </cell>
          <cell r="K87">
            <v>77</v>
          </cell>
          <cell r="L87">
            <v>1186</v>
          </cell>
          <cell r="M87">
            <v>2211</v>
          </cell>
        </row>
        <row r="88">
          <cell r="C88" t="str">
            <v>Polk</v>
          </cell>
          <cell r="D88">
            <v>26992</v>
          </cell>
          <cell r="E88">
            <v>26642</v>
          </cell>
          <cell r="F88">
            <v>26024</v>
          </cell>
          <cell r="G88">
            <v>119</v>
          </cell>
          <cell r="H88">
            <v>176</v>
          </cell>
          <cell r="I88">
            <v>51</v>
          </cell>
          <cell r="J88">
            <v>8</v>
          </cell>
          <cell r="K88">
            <v>7</v>
          </cell>
          <cell r="L88">
            <v>257</v>
          </cell>
          <cell r="M88">
            <v>350</v>
          </cell>
        </row>
        <row r="89">
          <cell r="C89" t="str">
            <v>Pulaski</v>
          </cell>
          <cell r="D89">
            <v>41165</v>
          </cell>
          <cell r="E89">
            <v>38761</v>
          </cell>
          <cell r="F89">
            <v>31200</v>
          </cell>
          <cell r="G89">
            <v>4858</v>
          </cell>
          <cell r="H89">
            <v>377</v>
          </cell>
          <cell r="I89">
            <v>920</v>
          </cell>
          <cell r="J89">
            <v>129</v>
          </cell>
          <cell r="K89">
            <v>136</v>
          </cell>
          <cell r="L89">
            <v>1141</v>
          </cell>
          <cell r="M89">
            <v>2404</v>
          </cell>
        </row>
        <row r="90">
          <cell r="C90" t="str">
            <v>Putnam</v>
          </cell>
          <cell r="D90">
            <v>5223</v>
          </cell>
          <cell r="E90">
            <v>5191</v>
          </cell>
          <cell r="F90">
            <v>5155</v>
          </cell>
          <cell r="G90">
            <v>3</v>
          </cell>
          <cell r="H90">
            <v>5</v>
          </cell>
          <cell r="I90">
            <v>7</v>
          </cell>
          <cell r="J90">
            <v>0</v>
          </cell>
          <cell r="K90">
            <v>0</v>
          </cell>
          <cell r="L90">
            <v>21</v>
          </cell>
          <cell r="M90">
            <v>32</v>
          </cell>
        </row>
        <row r="91">
          <cell r="C91" t="str">
            <v>Ralls</v>
          </cell>
          <cell r="D91">
            <v>9626</v>
          </cell>
          <cell r="E91">
            <v>9584</v>
          </cell>
          <cell r="F91">
            <v>9393</v>
          </cell>
          <cell r="G91">
            <v>106</v>
          </cell>
          <cell r="H91">
            <v>18</v>
          </cell>
          <cell r="I91">
            <v>7</v>
          </cell>
          <cell r="J91">
            <v>1</v>
          </cell>
          <cell r="K91">
            <v>2</v>
          </cell>
          <cell r="L91">
            <v>57</v>
          </cell>
          <cell r="M91">
            <v>42</v>
          </cell>
        </row>
        <row r="92">
          <cell r="C92" t="str">
            <v>Randolph</v>
          </cell>
          <cell r="D92">
            <v>24663</v>
          </cell>
          <cell r="E92">
            <v>24381</v>
          </cell>
          <cell r="F92">
            <v>22164</v>
          </cell>
          <cell r="G92">
            <v>1717</v>
          </cell>
          <cell r="H92">
            <v>106</v>
          </cell>
          <cell r="I92">
            <v>90</v>
          </cell>
          <cell r="J92">
            <v>5</v>
          </cell>
          <cell r="K92">
            <v>19</v>
          </cell>
          <cell r="L92">
            <v>280</v>
          </cell>
          <cell r="M92">
            <v>282</v>
          </cell>
        </row>
        <row r="93">
          <cell r="C93" t="str">
            <v>Ray</v>
          </cell>
          <cell r="D93">
            <v>23354</v>
          </cell>
          <cell r="E93">
            <v>23101</v>
          </cell>
          <cell r="F93">
            <v>22384</v>
          </cell>
          <cell r="G93">
            <v>340</v>
          </cell>
          <cell r="H93">
            <v>80</v>
          </cell>
          <cell r="I93">
            <v>43</v>
          </cell>
          <cell r="J93">
            <v>1</v>
          </cell>
          <cell r="K93">
            <v>13</v>
          </cell>
          <cell r="L93">
            <v>240</v>
          </cell>
          <cell r="M93">
            <v>253</v>
          </cell>
        </row>
        <row r="94">
          <cell r="C94" t="str">
            <v>Reynolds</v>
          </cell>
          <cell r="D94">
            <v>6689</v>
          </cell>
          <cell r="E94">
            <v>6634</v>
          </cell>
          <cell r="F94">
            <v>6366</v>
          </cell>
          <cell r="G94">
            <v>32</v>
          </cell>
          <cell r="H94">
            <v>86</v>
          </cell>
          <cell r="I94">
            <v>13</v>
          </cell>
          <cell r="J94">
            <v>0</v>
          </cell>
          <cell r="K94">
            <v>3</v>
          </cell>
          <cell r="L94">
            <v>134</v>
          </cell>
          <cell r="M94">
            <v>55</v>
          </cell>
        </row>
        <row r="95">
          <cell r="C95" t="str">
            <v>Ripley</v>
          </cell>
          <cell r="D95">
            <v>13509</v>
          </cell>
          <cell r="E95">
            <v>13377</v>
          </cell>
          <cell r="F95">
            <v>13019</v>
          </cell>
          <cell r="G95">
            <v>5</v>
          </cell>
          <cell r="H95">
            <v>170</v>
          </cell>
          <cell r="I95">
            <v>30</v>
          </cell>
          <cell r="J95">
            <v>2</v>
          </cell>
          <cell r="K95">
            <v>0</v>
          </cell>
          <cell r="L95">
            <v>151</v>
          </cell>
          <cell r="M95">
            <v>132</v>
          </cell>
        </row>
        <row r="96">
          <cell r="C96" t="str">
            <v>St. Charles</v>
          </cell>
          <cell r="D96">
            <v>283883</v>
          </cell>
          <cell r="E96">
            <v>279707</v>
          </cell>
          <cell r="F96">
            <v>266158</v>
          </cell>
          <cell r="G96">
            <v>7573</v>
          </cell>
          <cell r="H96">
            <v>596</v>
          </cell>
          <cell r="I96">
            <v>2397</v>
          </cell>
          <cell r="J96">
            <v>61</v>
          </cell>
          <cell r="K96">
            <v>224</v>
          </cell>
          <cell r="L96">
            <v>2698</v>
          </cell>
          <cell r="M96">
            <v>4176</v>
          </cell>
        </row>
        <row r="97">
          <cell r="C97" t="str">
            <v>St. Clair</v>
          </cell>
          <cell r="D97">
            <v>9652</v>
          </cell>
          <cell r="E97">
            <v>9557</v>
          </cell>
          <cell r="F97">
            <v>9338</v>
          </cell>
          <cell r="G97">
            <v>20</v>
          </cell>
          <cell r="H97">
            <v>72</v>
          </cell>
          <cell r="I97">
            <v>14</v>
          </cell>
          <cell r="J97">
            <v>2</v>
          </cell>
          <cell r="K97">
            <v>4</v>
          </cell>
          <cell r="L97">
            <v>107</v>
          </cell>
          <cell r="M97">
            <v>95</v>
          </cell>
        </row>
        <row r="98">
          <cell r="C98" t="str">
            <v>Ste. Genevieve</v>
          </cell>
          <cell r="D98">
            <v>17842</v>
          </cell>
          <cell r="E98">
            <v>17710</v>
          </cell>
          <cell r="F98">
            <v>17404</v>
          </cell>
          <cell r="G98">
            <v>124</v>
          </cell>
          <cell r="H98">
            <v>45</v>
          </cell>
          <cell r="I98">
            <v>29</v>
          </cell>
          <cell r="J98">
            <v>0</v>
          </cell>
          <cell r="K98">
            <v>1</v>
          </cell>
          <cell r="L98">
            <v>107</v>
          </cell>
          <cell r="M98">
            <v>132</v>
          </cell>
        </row>
        <row r="99">
          <cell r="C99" t="str">
            <v>St. Francois</v>
          </cell>
          <cell r="D99">
            <v>55641</v>
          </cell>
          <cell r="E99">
            <v>55194</v>
          </cell>
          <cell r="F99">
            <v>53228</v>
          </cell>
          <cell r="G99">
            <v>1105</v>
          </cell>
          <cell r="H99">
            <v>188</v>
          </cell>
          <cell r="I99">
            <v>174</v>
          </cell>
          <cell r="J99">
            <v>12</v>
          </cell>
          <cell r="K99">
            <v>14</v>
          </cell>
          <cell r="L99">
            <v>473</v>
          </cell>
          <cell r="M99">
            <v>447</v>
          </cell>
        </row>
        <row r="100">
          <cell r="C100" t="str">
            <v>St. Louis</v>
          </cell>
          <cell r="D100">
            <v>1016315</v>
          </cell>
          <cell r="E100">
            <v>1001738</v>
          </cell>
          <cell r="F100">
            <v>772041</v>
          </cell>
          <cell r="G100">
            <v>192544</v>
          </cell>
          <cell r="H100">
            <v>1557</v>
          </cell>
          <cell r="I100">
            <v>22492</v>
          </cell>
          <cell r="J100">
            <v>223</v>
          </cell>
          <cell r="K100">
            <v>1315</v>
          </cell>
          <cell r="L100">
            <v>11566</v>
          </cell>
          <cell r="M100">
            <v>14577</v>
          </cell>
        </row>
        <row r="101">
          <cell r="C101" t="str">
            <v>Saline</v>
          </cell>
          <cell r="D101">
            <v>23756</v>
          </cell>
          <cell r="E101">
            <v>22706</v>
          </cell>
          <cell r="F101">
            <v>20923</v>
          </cell>
          <cell r="G101">
            <v>1268</v>
          </cell>
          <cell r="H101">
            <v>47</v>
          </cell>
          <cell r="I101">
            <v>82</v>
          </cell>
          <cell r="J101">
            <v>49</v>
          </cell>
          <cell r="K101">
            <v>14</v>
          </cell>
          <cell r="L101">
            <v>323</v>
          </cell>
          <cell r="M101">
            <v>1050</v>
          </cell>
        </row>
        <row r="102">
          <cell r="C102" t="str">
            <v>Schuyler</v>
          </cell>
          <cell r="D102">
            <v>4170</v>
          </cell>
          <cell r="E102">
            <v>4143</v>
          </cell>
          <cell r="F102">
            <v>4086</v>
          </cell>
          <cell r="G102">
            <v>2</v>
          </cell>
          <cell r="H102">
            <v>13</v>
          </cell>
          <cell r="I102">
            <v>7</v>
          </cell>
          <cell r="J102">
            <v>1</v>
          </cell>
          <cell r="K102">
            <v>0</v>
          </cell>
          <cell r="L102">
            <v>34</v>
          </cell>
          <cell r="M102">
            <v>27</v>
          </cell>
        </row>
        <row r="103">
          <cell r="C103" t="str">
            <v>Scotland</v>
          </cell>
          <cell r="D103">
            <v>4983</v>
          </cell>
          <cell r="E103">
            <v>4941</v>
          </cell>
          <cell r="F103">
            <v>4890</v>
          </cell>
          <cell r="G103">
            <v>10</v>
          </cell>
          <cell r="H103">
            <v>7</v>
          </cell>
          <cell r="I103">
            <v>4</v>
          </cell>
          <cell r="J103">
            <v>1</v>
          </cell>
          <cell r="K103">
            <v>0</v>
          </cell>
          <cell r="L103">
            <v>29</v>
          </cell>
          <cell r="M103">
            <v>42</v>
          </cell>
        </row>
        <row r="104">
          <cell r="C104" t="str">
            <v>Scott</v>
          </cell>
          <cell r="D104">
            <v>40422</v>
          </cell>
          <cell r="E104">
            <v>39974</v>
          </cell>
          <cell r="F104">
            <v>35221</v>
          </cell>
          <cell r="G104">
            <v>4217</v>
          </cell>
          <cell r="H104">
            <v>109</v>
          </cell>
          <cell r="I104">
            <v>93</v>
          </cell>
          <cell r="J104">
            <v>3</v>
          </cell>
          <cell r="K104">
            <v>15</v>
          </cell>
          <cell r="L104">
            <v>316</v>
          </cell>
          <cell r="M104">
            <v>448</v>
          </cell>
        </row>
        <row r="105">
          <cell r="C105" t="str">
            <v>Shannon</v>
          </cell>
          <cell r="D105">
            <v>8324</v>
          </cell>
          <cell r="E105">
            <v>8247</v>
          </cell>
          <cell r="F105">
            <v>7864</v>
          </cell>
          <cell r="G105">
            <v>14</v>
          </cell>
          <cell r="H105">
            <v>148</v>
          </cell>
          <cell r="I105">
            <v>4</v>
          </cell>
          <cell r="J105">
            <v>2</v>
          </cell>
          <cell r="K105">
            <v>2</v>
          </cell>
          <cell r="L105">
            <v>213</v>
          </cell>
          <cell r="M105">
            <v>77</v>
          </cell>
        </row>
        <row r="106">
          <cell r="C106" t="str">
            <v>Shelby</v>
          </cell>
          <cell r="D106">
            <v>6799</v>
          </cell>
          <cell r="E106">
            <v>6756</v>
          </cell>
          <cell r="F106">
            <v>6628</v>
          </cell>
          <cell r="G106">
            <v>66</v>
          </cell>
          <cell r="H106">
            <v>18</v>
          </cell>
          <cell r="I106">
            <v>7</v>
          </cell>
          <cell r="J106">
            <v>0</v>
          </cell>
          <cell r="K106">
            <v>2</v>
          </cell>
          <cell r="L106">
            <v>35</v>
          </cell>
          <cell r="M106">
            <v>43</v>
          </cell>
        </row>
        <row r="107">
          <cell r="C107" t="str">
            <v>Stoddard</v>
          </cell>
          <cell r="D107">
            <v>29705</v>
          </cell>
          <cell r="E107">
            <v>29474</v>
          </cell>
          <cell r="F107">
            <v>28772</v>
          </cell>
          <cell r="G107">
            <v>268</v>
          </cell>
          <cell r="H107">
            <v>111</v>
          </cell>
          <cell r="I107">
            <v>28</v>
          </cell>
          <cell r="J107">
            <v>3</v>
          </cell>
          <cell r="K107">
            <v>11</v>
          </cell>
          <cell r="L107">
            <v>281</v>
          </cell>
          <cell r="M107">
            <v>231</v>
          </cell>
        </row>
        <row r="108">
          <cell r="C108" t="str">
            <v>Stone</v>
          </cell>
          <cell r="D108">
            <v>28658</v>
          </cell>
          <cell r="E108">
            <v>28360</v>
          </cell>
          <cell r="F108">
            <v>27797</v>
          </cell>
          <cell r="G108">
            <v>17</v>
          </cell>
          <cell r="H108">
            <v>164</v>
          </cell>
          <cell r="I108">
            <v>52</v>
          </cell>
          <cell r="J108">
            <v>9</v>
          </cell>
          <cell r="K108">
            <v>6</v>
          </cell>
          <cell r="L108">
            <v>315</v>
          </cell>
          <cell r="M108">
            <v>298</v>
          </cell>
        </row>
        <row r="109">
          <cell r="C109" t="str">
            <v>Sullivan</v>
          </cell>
          <cell r="D109">
            <v>7219</v>
          </cell>
          <cell r="E109">
            <v>6585</v>
          </cell>
          <cell r="F109">
            <v>6508</v>
          </cell>
          <cell r="G109">
            <v>9</v>
          </cell>
          <cell r="H109">
            <v>12</v>
          </cell>
          <cell r="I109">
            <v>10</v>
          </cell>
          <cell r="J109">
            <v>5</v>
          </cell>
          <cell r="K109">
            <v>0</v>
          </cell>
          <cell r="L109">
            <v>41</v>
          </cell>
          <cell r="M109">
            <v>634</v>
          </cell>
        </row>
        <row r="110">
          <cell r="C110" t="str">
            <v>Taney</v>
          </cell>
          <cell r="D110">
            <v>39703</v>
          </cell>
          <cell r="E110">
            <v>38741</v>
          </cell>
          <cell r="F110">
            <v>37651</v>
          </cell>
          <cell r="G110">
            <v>129</v>
          </cell>
          <cell r="H110">
            <v>309</v>
          </cell>
          <cell r="I110">
            <v>136</v>
          </cell>
          <cell r="J110">
            <v>21</v>
          </cell>
          <cell r="K110">
            <v>22</v>
          </cell>
          <cell r="L110">
            <v>473</v>
          </cell>
          <cell r="M110">
            <v>962</v>
          </cell>
        </row>
        <row r="111">
          <cell r="C111" t="str">
            <v>Texas</v>
          </cell>
          <cell r="D111">
            <v>23003</v>
          </cell>
          <cell r="E111">
            <v>22782</v>
          </cell>
          <cell r="F111">
            <v>22034</v>
          </cell>
          <cell r="G111">
            <v>47</v>
          </cell>
          <cell r="H111">
            <v>208</v>
          </cell>
          <cell r="I111">
            <v>78</v>
          </cell>
          <cell r="J111">
            <v>4</v>
          </cell>
          <cell r="K111">
            <v>7</v>
          </cell>
          <cell r="L111">
            <v>404</v>
          </cell>
          <cell r="M111">
            <v>221</v>
          </cell>
        </row>
        <row r="112">
          <cell r="C112" t="str">
            <v>Vernon</v>
          </cell>
          <cell r="D112">
            <v>20454</v>
          </cell>
          <cell r="E112">
            <v>20282</v>
          </cell>
          <cell r="F112">
            <v>19742</v>
          </cell>
          <cell r="G112">
            <v>125</v>
          </cell>
          <cell r="H112">
            <v>160</v>
          </cell>
          <cell r="I112">
            <v>63</v>
          </cell>
          <cell r="J112">
            <v>6</v>
          </cell>
          <cell r="K112">
            <v>12</v>
          </cell>
          <cell r="L112">
            <v>174</v>
          </cell>
          <cell r="M112">
            <v>172</v>
          </cell>
        </row>
        <row r="113">
          <cell r="C113" t="str">
            <v>Warren</v>
          </cell>
          <cell r="D113">
            <v>24525</v>
          </cell>
          <cell r="E113">
            <v>24211</v>
          </cell>
          <cell r="F113">
            <v>23330</v>
          </cell>
          <cell r="G113">
            <v>474</v>
          </cell>
          <cell r="H113">
            <v>102</v>
          </cell>
          <cell r="I113">
            <v>53</v>
          </cell>
          <cell r="J113">
            <v>3</v>
          </cell>
          <cell r="K113">
            <v>16</v>
          </cell>
          <cell r="L113">
            <v>233</v>
          </cell>
          <cell r="M113">
            <v>314</v>
          </cell>
        </row>
        <row r="114">
          <cell r="C114" t="str">
            <v>Washington</v>
          </cell>
          <cell r="D114">
            <v>23344</v>
          </cell>
          <cell r="E114">
            <v>23174</v>
          </cell>
          <cell r="F114">
            <v>22159</v>
          </cell>
          <cell r="G114">
            <v>577</v>
          </cell>
          <cell r="H114">
            <v>149</v>
          </cell>
          <cell r="I114">
            <v>35</v>
          </cell>
          <cell r="J114">
            <v>2</v>
          </cell>
          <cell r="K114">
            <v>9</v>
          </cell>
          <cell r="L114">
            <v>243</v>
          </cell>
          <cell r="M114">
            <v>170</v>
          </cell>
        </row>
        <row r="115">
          <cell r="C115" t="str">
            <v>Wayne</v>
          </cell>
          <cell r="D115">
            <v>13259</v>
          </cell>
          <cell r="E115">
            <v>13194</v>
          </cell>
          <cell r="F115">
            <v>12899</v>
          </cell>
          <cell r="G115">
            <v>21</v>
          </cell>
          <cell r="H115">
            <v>76</v>
          </cell>
          <cell r="I115">
            <v>15</v>
          </cell>
          <cell r="J115">
            <v>4</v>
          </cell>
          <cell r="K115">
            <v>5</v>
          </cell>
          <cell r="L115">
            <v>174</v>
          </cell>
          <cell r="M115">
            <v>65</v>
          </cell>
        </row>
        <row r="116">
          <cell r="C116" t="str">
            <v>Webster</v>
          </cell>
          <cell r="D116">
            <v>31045</v>
          </cell>
          <cell r="E116">
            <v>30645</v>
          </cell>
          <cell r="F116">
            <v>29607</v>
          </cell>
          <cell r="G116">
            <v>358</v>
          </cell>
          <cell r="H116">
            <v>190</v>
          </cell>
          <cell r="I116">
            <v>81</v>
          </cell>
          <cell r="J116">
            <v>5</v>
          </cell>
          <cell r="K116">
            <v>15</v>
          </cell>
          <cell r="L116">
            <v>389</v>
          </cell>
          <cell r="M116">
            <v>400</v>
          </cell>
        </row>
        <row r="117">
          <cell r="C117" t="str">
            <v>Worth</v>
          </cell>
          <cell r="D117">
            <v>2382</v>
          </cell>
          <cell r="E117">
            <v>2375</v>
          </cell>
          <cell r="F117">
            <v>2351</v>
          </cell>
          <cell r="G117">
            <v>4</v>
          </cell>
          <cell r="H117">
            <v>8</v>
          </cell>
          <cell r="I117">
            <v>2</v>
          </cell>
          <cell r="J117">
            <v>0</v>
          </cell>
          <cell r="K117">
            <v>0</v>
          </cell>
          <cell r="L117">
            <v>10</v>
          </cell>
          <cell r="M117">
            <v>7</v>
          </cell>
        </row>
        <row r="118">
          <cell r="C118" t="str">
            <v>Wright</v>
          </cell>
          <cell r="D118">
            <v>17955</v>
          </cell>
          <cell r="E118">
            <v>17816</v>
          </cell>
          <cell r="F118">
            <v>17440</v>
          </cell>
          <cell r="G118">
            <v>49</v>
          </cell>
          <cell r="H118">
            <v>116</v>
          </cell>
          <cell r="I118">
            <v>25</v>
          </cell>
          <cell r="J118">
            <v>1</v>
          </cell>
          <cell r="K118">
            <v>8</v>
          </cell>
          <cell r="L118">
            <v>177</v>
          </cell>
          <cell r="M118">
            <v>139</v>
          </cell>
        </row>
        <row r="119">
          <cell r="C119" t="str">
            <v>St. Louis city</v>
          </cell>
          <cell r="D119">
            <v>348189</v>
          </cell>
          <cell r="E119">
            <v>341167</v>
          </cell>
          <cell r="F119">
            <v>149329</v>
          </cell>
          <cell r="G119">
            <v>177446</v>
          </cell>
          <cell r="H119">
            <v>862</v>
          </cell>
          <cell r="I119">
            <v>6820</v>
          </cell>
          <cell r="J119">
            <v>83</v>
          </cell>
          <cell r="K119">
            <v>647</v>
          </cell>
          <cell r="L119">
            <v>5980</v>
          </cell>
          <cell r="M119">
            <v>7022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 COUNTY 2010 PL DATA00001 (2)"/>
      <sheetName val="Used in Press Release"/>
    </sheetNames>
    <sheetDataSet>
      <sheetData sheetId="1">
        <row r="3">
          <cell r="H3" t="str">
            <v>Adair</v>
          </cell>
          <cell r="I3">
            <v>25607</v>
          </cell>
          <cell r="J3">
            <v>24066</v>
          </cell>
          <cell r="K3">
            <v>408</v>
          </cell>
          <cell r="L3">
            <v>79</v>
          </cell>
          <cell r="M3">
            <v>453</v>
          </cell>
          <cell r="N3">
            <v>13</v>
          </cell>
          <cell r="O3">
            <v>153</v>
          </cell>
          <cell r="P3">
            <v>435</v>
          </cell>
          <cell r="Q3">
            <v>523</v>
          </cell>
          <cell r="R3">
            <v>23751</v>
          </cell>
        </row>
        <row r="4">
          <cell r="H4" t="str">
            <v>Andrew</v>
          </cell>
          <cell r="I4">
            <v>17291</v>
          </cell>
          <cell r="J4">
            <v>16843</v>
          </cell>
          <cell r="K4">
            <v>72</v>
          </cell>
          <cell r="L4">
            <v>51</v>
          </cell>
          <cell r="M4">
            <v>75</v>
          </cell>
          <cell r="N4">
            <v>2</v>
          </cell>
          <cell r="O4">
            <v>54</v>
          </cell>
          <cell r="P4">
            <v>194</v>
          </cell>
          <cell r="Q4">
            <v>290</v>
          </cell>
          <cell r="R4">
            <v>16641</v>
          </cell>
        </row>
        <row r="5">
          <cell r="H5" t="str">
            <v>Atchison</v>
          </cell>
          <cell r="I5">
            <v>5685</v>
          </cell>
          <cell r="J5">
            <v>5600</v>
          </cell>
          <cell r="K5">
            <v>17</v>
          </cell>
          <cell r="L5">
            <v>10</v>
          </cell>
          <cell r="M5">
            <v>9</v>
          </cell>
          <cell r="N5">
            <v>3</v>
          </cell>
          <cell r="O5">
            <v>5</v>
          </cell>
          <cell r="P5">
            <v>41</v>
          </cell>
          <cell r="Q5">
            <v>55</v>
          </cell>
          <cell r="R5">
            <v>5556</v>
          </cell>
        </row>
        <row r="6">
          <cell r="H6" t="str">
            <v>Audrain</v>
          </cell>
          <cell r="I6">
            <v>25529</v>
          </cell>
          <cell r="J6">
            <v>22931</v>
          </cell>
          <cell r="K6">
            <v>1646</v>
          </cell>
          <cell r="L6">
            <v>91</v>
          </cell>
          <cell r="M6">
            <v>115</v>
          </cell>
          <cell r="N6">
            <v>8</v>
          </cell>
          <cell r="O6">
            <v>298</v>
          </cell>
          <cell r="P6">
            <v>440</v>
          </cell>
          <cell r="Q6">
            <v>665</v>
          </cell>
          <cell r="R6">
            <v>22613</v>
          </cell>
        </row>
        <row r="7">
          <cell r="H7" t="str">
            <v>Barry</v>
          </cell>
          <cell r="I7">
            <v>35597</v>
          </cell>
          <cell r="J7">
            <v>32792</v>
          </cell>
          <cell r="K7">
            <v>107</v>
          </cell>
          <cell r="L7">
            <v>317</v>
          </cell>
          <cell r="M7">
            <v>467</v>
          </cell>
          <cell r="N7">
            <v>8</v>
          </cell>
          <cell r="O7">
            <v>1233</v>
          </cell>
          <cell r="P7">
            <v>673</v>
          </cell>
          <cell r="Q7">
            <v>2745</v>
          </cell>
          <cell r="R7">
            <v>31505</v>
          </cell>
        </row>
        <row r="8">
          <cell r="H8" t="str">
            <v>Barton</v>
          </cell>
          <cell r="I8">
            <v>12402</v>
          </cell>
          <cell r="J8">
            <v>11788</v>
          </cell>
          <cell r="K8">
            <v>47</v>
          </cell>
          <cell r="L8">
            <v>142</v>
          </cell>
          <cell r="M8">
            <v>29</v>
          </cell>
          <cell r="N8">
            <v>4</v>
          </cell>
          <cell r="O8">
            <v>86</v>
          </cell>
          <cell r="P8">
            <v>306</v>
          </cell>
          <cell r="Q8">
            <v>231</v>
          </cell>
          <cell r="R8">
            <v>11704</v>
          </cell>
        </row>
        <row r="9">
          <cell r="H9" t="str">
            <v>Bates</v>
          </cell>
          <cell r="I9">
            <v>17049</v>
          </cell>
          <cell r="J9">
            <v>16464</v>
          </cell>
          <cell r="K9">
            <v>150</v>
          </cell>
          <cell r="L9">
            <v>104</v>
          </cell>
          <cell r="M9">
            <v>27</v>
          </cell>
          <cell r="N9">
            <v>2</v>
          </cell>
          <cell r="O9">
            <v>66</v>
          </cell>
          <cell r="P9">
            <v>236</v>
          </cell>
          <cell r="Q9">
            <v>275</v>
          </cell>
          <cell r="R9">
            <v>16296</v>
          </cell>
        </row>
        <row r="10">
          <cell r="H10" t="str">
            <v>Benton</v>
          </cell>
          <cell r="I10">
            <v>19056</v>
          </cell>
          <cell r="J10">
            <v>18508</v>
          </cell>
          <cell r="K10">
            <v>58</v>
          </cell>
          <cell r="L10">
            <v>117</v>
          </cell>
          <cell r="M10">
            <v>54</v>
          </cell>
          <cell r="N10">
            <v>5</v>
          </cell>
          <cell r="O10">
            <v>59</v>
          </cell>
          <cell r="P10">
            <v>255</v>
          </cell>
          <cell r="Q10">
            <v>291</v>
          </cell>
          <cell r="R10">
            <v>18311</v>
          </cell>
        </row>
        <row r="11">
          <cell r="H11" t="str">
            <v>Bollinger</v>
          </cell>
          <cell r="I11">
            <v>12363</v>
          </cell>
          <cell r="J11">
            <v>12106</v>
          </cell>
          <cell r="K11">
            <v>32</v>
          </cell>
          <cell r="L11">
            <v>77</v>
          </cell>
          <cell r="M11">
            <v>26</v>
          </cell>
          <cell r="N11">
            <v>0</v>
          </cell>
          <cell r="O11">
            <v>18</v>
          </cell>
          <cell r="P11">
            <v>104</v>
          </cell>
          <cell r="Q11">
            <v>98</v>
          </cell>
          <cell r="R11">
            <v>12037</v>
          </cell>
        </row>
        <row r="12">
          <cell r="H12" t="str">
            <v>Boone</v>
          </cell>
          <cell r="I12">
            <v>162642</v>
          </cell>
          <cell r="J12">
            <v>134621</v>
          </cell>
          <cell r="K12">
            <v>15111</v>
          </cell>
          <cell r="L12">
            <v>624</v>
          </cell>
          <cell r="M12">
            <v>6144</v>
          </cell>
          <cell r="N12">
            <v>93</v>
          </cell>
          <cell r="O12">
            <v>1476</v>
          </cell>
          <cell r="P12">
            <v>4573</v>
          </cell>
          <cell r="Q12">
            <v>4895</v>
          </cell>
          <cell r="R12">
            <v>131677</v>
          </cell>
        </row>
        <row r="13">
          <cell r="H13" t="str">
            <v>Buchanan</v>
          </cell>
          <cell r="I13">
            <v>89201</v>
          </cell>
          <cell r="J13">
            <v>79443</v>
          </cell>
          <cell r="K13">
            <v>4662</v>
          </cell>
          <cell r="L13">
            <v>396</v>
          </cell>
          <cell r="M13">
            <v>722</v>
          </cell>
          <cell r="N13">
            <v>185</v>
          </cell>
          <cell r="O13">
            <v>1608</v>
          </cell>
          <cell r="P13">
            <v>2185</v>
          </cell>
          <cell r="Q13">
            <v>4674</v>
          </cell>
          <cell r="R13">
            <v>76937</v>
          </cell>
        </row>
        <row r="14">
          <cell r="H14" t="str">
            <v>Butler</v>
          </cell>
          <cell r="I14">
            <v>42794</v>
          </cell>
          <cell r="J14">
            <v>38860</v>
          </cell>
          <cell r="K14">
            <v>2256</v>
          </cell>
          <cell r="L14">
            <v>234</v>
          </cell>
          <cell r="M14">
            <v>283</v>
          </cell>
          <cell r="N14">
            <v>15</v>
          </cell>
          <cell r="O14">
            <v>221</v>
          </cell>
          <cell r="P14">
            <v>925</v>
          </cell>
          <cell r="Q14">
            <v>666</v>
          </cell>
          <cell r="R14">
            <v>38504</v>
          </cell>
        </row>
        <row r="15">
          <cell r="H15" t="str">
            <v>Caldwell</v>
          </cell>
          <cell r="I15">
            <v>9424</v>
          </cell>
          <cell r="J15">
            <v>9091</v>
          </cell>
          <cell r="K15">
            <v>40</v>
          </cell>
          <cell r="L15">
            <v>36</v>
          </cell>
          <cell r="M15">
            <v>18</v>
          </cell>
          <cell r="N15">
            <v>2</v>
          </cell>
          <cell r="O15">
            <v>80</v>
          </cell>
          <cell r="P15">
            <v>157</v>
          </cell>
          <cell r="Q15">
            <v>143</v>
          </cell>
          <cell r="R15">
            <v>9035</v>
          </cell>
        </row>
        <row r="16">
          <cell r="H16" t="str">
            <v>Callaway</v>
          </cell>
          <cell r="I16">
            <v>44332</v>
          </cell>
          <cell r="J16">
            <v>40778</v>
          </cell>
          <cell r="K16">
            <v>2032</v>
          </cell>
          <cell r="L16">
            <v>217</v>
          </cell>
          <cell r="M16">
            <v>245</v>
          </cell>
          <cell r="N16">
            <v>17</v>
          </cell>
          <cell r="O16">
            <v>201</v>
          </cell>
          <cell r="P16">
            <v>842</v>
          </cell>
          <cell r="Q16">
            <v>707</v>
          </cell>
          <cell r="R16">
            <v>40350</v>
          </cell>
        </row>
        <row r="17">
          <cell r="H17" t="str">
            <v>Camden</v>
          </cell>
          <cell r="I17">
            <v>44002</v>
          </cell>
          <cell r="J17">
            <v>42468</v>
          </cell>
          <cell r="K17">
            <v>179</v>
          </cell>
          <cell r="L17">
            <v>219</v>
          </cell>
          <cell r="M17">
            <v>184</v>
          </cell>
          <cell r="N17">
            <v>8</v>
          </cell>
          <cell r="O17">
            <v>362</v>
          </cell>
          <cell r="P17">
            <v>582</v>
          </cell>
          <cell r="Q17">
            <v>1014</v>
          </cell>
          <cell r="R17">
            <v>41913</v>
          </cell>
        </row>
        <row r="18">
          <cell r="H18" t="str">
            <v>Cape Girardeau</v>
          </cell>
          <cell r="I18">
            <v>75674</v>
          </cell>
          <cell r="J18">
            <v>67137</v>
          </cell>
          <cell r="K18">
            <v>5330</v>
          </cell>
          <cell r="L18">
            <v>186</v>
          </cell>
          <cell r="M18">
            <v>898</v>
          </cell>
          <cell r="N18">
            <v>23</v>
          </cell>
          <cell r="O18">
            <v>710</v>
          </cell>
          <cell r="P18">
            <v>1390</v>
          </cell>
          <cell r="Q18">
            <v>1476</v>
          </cell>
          <cell r="R18">
            <v>66532</v>
          </cell>
        </row>
        <row r="19">
          <cell r="H19" t="str">
            <v>Carroll</v>
          </cell>
          <cell r="I19">
            <v>9295</v>
          </cell>
          <cell r="J19">
            <v>8981</v>
          </cell>
          <cell r="K19">
            <v>154</v>
          </cell>
          <cell r="L19">
            <v>21</v>
          </cell>
          <cell r="M19">
            <v>12</v>
          </cell>
          <cell r="N19">
            <v>8</v>
          </cell>
          <cell r="O19">
            <v>17</v>
          </cell>
          <cell r="P19">
            <v>102</v>
          </cell>
          <cell r="Q19">
            <v>118</v>
          </cell>
          <cell r="R19">
            <v>8893</v>
          </cell>
        </row>
        <row r="20">
          <cell r="H20" t="str">
            <v>Carter</v>
          </cell>
          <cell r="I20">
            <v>6265</v>
          </cell>
          <cell r="J20">
            <v>6053</v>
          </cell>
          <cell r="K20">
            <v>7</v>
          </cell>
          <cell r="L20">
            <v>70</v>
          </cell>
          <cell r="M20">
            <v>9</v>
          </cell>
          <cell r="N20">
            <v>1</v>
          </cell>
          <cell r="O20">
            <v>25</v>
          </cell>
          <cell r="P20">
            <v>100</v>
          </cell>
          <cell r="Q20">
            <v>104</v>
          </cell>
          <cell r="R20">
            <v>5992</v>
          </cell>
        </row>
        <row r="21">
          <cell r="H21" t="str">
            <v>Cass</v>
          </cell>
          <cell r="I21">
            <v>99478</v>
          </cell>
          <cell r="J21">
            <v>91261</v>
          </cell>
          <cell r="K21">
            <v>3517</v>
          </cell>
          <cell r="L21">
            <v>544</v>
          </cell>
          <cell r="M21">
            <v>641</v>
          </cell>
          <cell r="N21">
            <v>68</v>
          </cell>
          <cell r="O21">
            <v>1410</v>
          </cell>
          <cell r="P21">
            <v>2037</v>
          </cell>
          <cell r="Q21">
            <v>3988</v>
          </cell>
          <cell r="R21">
            <v>89079</v>
          </cell>
        </row>
        <row r="22">
          <cell r="H22" t="str">
            <v>Cedar</v>
          </cell>
          <cell r="I22">
            <v>13982</v>
          </cell>
          <cell r="J22">
            <v>13544</v>
          </cell>
          <cell r="K22">
            <v>14</v>
          </cell>
          <cell r="L22">
            <v>83</v>
          </cell>
          <cell r="M22">
            <v>44</v>
          </cell>
          <cell r="N22">
            <v>3</v>
          </cell>
          <cell r="O22">
            <v>48</v>
          </cell>
          <cell r="P22">
            <v>246</v>
          </cell>
          <cell r="Q22">
            <v>204</v>
          </cell>
          <cell r="R22">
            <v>13432</v>
          </cell>
        </row>
        <row r="23">
          <cell r="H23" t="str">
            <v>Chariton</v>
          </cell>
          <cell r="I23">
            <v>7831</v>
          </cell>
          <cell r="J23">
            <v>7571</v>
          </cell>
          <cell r="K23">
            <v>156</v>
          </cell>
          <cell r="L23">
            <v>19</v>
          </cell>
          <cell r="M23">
            <v>7</v>
          </cell>
          <cell r="N23">
            <v>0</v>
          </cell>
          <cell r="O23">
            <v>12</v>
          </cell>
          <cell r="P23">
            <v>66</v>
          </cell>
          <cell r="Q23">
            <v>40</v>
          </cell>
          <cell r="R23">
            <v>7544</v>
          </cell>
        </row>
        <row r="24">
          <cell r="H24" t="str">
            <v>Christian</v>
          </cell>
          <cell r="I24">
            <v>77422</v>
          </cell>
          <cell r="J24">
            <v>74122</v>
          </cell>
          <cell r="K24">
            <v>449</v>
          </cell>
          <cell r="L24">
            <v>491</v>
          </cell>
          <cell r="M24">
            <v>393</v>
          </cell>
          <cell r="N24">
            <v>53</v>
          </cell>
          <cell r="O24">
            <v>542</v>
          </cell>
          <cell r="P24">
            <v>1372</v>
          </cell>
          <cell r="Q24">
            <v>1898</v>
          </cell>
          <cell r="R24">
            <v>72982</v>
          </cell>
        </row>
        <row r="25">
          <cell r="H25" t="str">
            <v>Clark</v>
          </cell>
          <cell r="I25">
            <v>7139</v>
          </cell>
          <cell r="J25">
            <v>7011</v>
          </cell>
          <cell r="K25">
            <v>19</v>
          </cell>
          <cell r="L25">
            <v>9</v>
          </cell>
          <cell r="M25">
            <v>23</v>
          </cell>
          <cell r="N25">
            <v>0</v>
          </cell>
          <cell r="O25">
            <v>5</v>
          </cell>
          <cell r="P25">
            <v>72</v>
          </cell>
          <cell r="Q25">
            <v>42</v>
          </cell>
          <cell r="R25">
            <v>6978</v>
          </cell>
        </row>
        <row r="26">
          <cell r="H26" t="str">
            <v>Clay</v>
          </cell>
          <cell r="I26">
            <v>221939</v>
          </cell>
          <cell r="J26">
            <v>194100</v>
          </cell>
          <cell r="K26">
            <v>11506</v>
          </cell>
          <cell r="L26">
            <v>1176</v>
          </cell>
          <cell r="M26">
            <v>4551</v>
          </cell>
          <cell r="N26">
            <v>586</v>
          </cell>
          <cell r="O26">
            <v>3922</v>
          </cell>
          <cell r="P26">
            <v>6098</v>
          </cell>
          <cell r="Q26">
            <v>13101</v>
          </cell>
          <cell r="R26">
            <v>186611</v>
          </cell>
        </row>
        <row r="27">
          <cell r="H27" t="str">
            <v>Clinton</v>
          </cell>
          <cell r="I27">
            <v>20743</v>
          </cell>
          <cell r="J27">
            <v>19802</v>
          </cell>
          <cell r="K27">
            <v>290</v>
          </cell>
          <cell r="L27">
            <v>153</v>
          </cell>
          <cell r="M27">
            <v>72</v>
          </cell>
          <cell r="N27">
            <v>2</v>
          </cell>
          <cell r="O27">
            <v>87</v>
          </cell>
          <cell r="P27">
            <v>337</v>
          </cell>
          <cell r="Q27">
            <v>322</v>
          </cell>
          <cell r="R27">
            <v>19606</v>
          </cell>
        </row>
        <row r="28">
          <cell r="H28" t="str">
            <v>Cole</v>
          </cell>
          <cell r="I28">
            <v>75990</v>
          </cell>
          <cell r="J28">
            <v>64137</v>
          </cell>
          <cell r="K28">
            <v>8512</v>
          </cell>
          <cell r="L28">
            <v>242</v>
          </cell>
          <cell r="M28">
            <v>966</v>
          </cell>
          <cell r="N28">
            <v>46</v>
          </cell>
          <cell r="O28">
            <v>667</v>
          </cell>
          <cell r="P28">
            <v>1420</v>
          </cell>
          <cell r="Q28">
            <v>1795</v>
          </cell>
          <cell r="R28">
            <v>63247</v>
          </cell>
        </row>
        <row r="29">
          <cell r="H29" t="str">
            <v>Cooper</v>
          </cell>
          <cell r="I29">
            <v>17601</v>
          </cell>
          <cell r="J29">
            <v>15914</v>
          </cell>
          <cell r="K29">
            <v>1207</v>
          </cell>
          <cell r="L29">
            <v>58</v>
          </cell>
          <cell r="M29">
            <v>78</v>
          </cell>
          <cell r="N29">
            <v>3</v>
          </cell>
          <cell r="O29">
            <v>39</v>
          </cell>
          <cell r="P29">
            <v>302</v>
          </cell>
          <cell r="Q29">
            <v>232</v>
          </cell>
          <cell r="R29">
            <v>15754</v>
          </cell>
        </row>
        <row r="30">
          <cell r="H30" t="str">
            <v>Crawford</v>
          </cell>
          <cell r="I30">
            <v>24696</v>
          </cell>
          <cell r="J30">
            <v>24020</v>
          </cell>
          <cell r="K30">
            <v>67</v>
          </cell>
          <cell r="L30">
            <v>112</v>
          </cell>
          <cell r="M30">
            <v>73</v>
          </cell>
          <cell r="N30">
            <v>11</v>
          </cell>
          <cell r="O30">
            <v>127</v>
          </cell>
          <cell r="P30">
            <v>286</v>
          </cell>
          <cell r="Q30">
            <v>365</v>
          </cell>
          <cell r="R30">
            <v>23804</v>
          </cell>
        </row>
        <row r="31">
          <cell r="H31" t="str">
            <v>Dade</v>
          </cell>
          <cell r="I31">
            <v>7883</v>
          </cell>
          <cell r="J31">
            <v>7570</v>
          </cell>
          <cell r="K31">
            <v>30</v>
          </cell>
          <cell r="L31">
            <v>70</v>
          </cell>
          <cell r="M31">
            <v>22</v>
          </cell>
          <cell r="N31">
            <v>3</v>
          </cell>
          <cell r="O31">
            <v>14</v>
          </cell>
          <cell r="P31">
            <v>174</v>
          </cell>
          <cell r="Q31">
            <v>121</v>
          </cell>
          <cell r="R31">
            <v>7476</v>
          </cell>
        </row>
        <row r="32">
          <cell r="H32" t="str">
            <v>Dallas</v>
          </cell>
          <cell r="I32">
            <v>16777</v>
          </cell>
          <cell r="J32">
            <v>16182</v>
          </cell>
          <cell r="K32">
            <v>35</v>
          </cell>
          <cell r="L32">
            <v>142</v>
          </cell>
          <cell r="M32">
            <v>40</v>
          </cell>
          <cell r="N32">
            <v>11</v>
          </cell>
          <cell r="O32">
            <v>76</v>
          </cell>
          <cell r="P32">
            <v>291</v>
          </cell>
          <cell r="Q32">
            <v>260</v>
          </cell>
          <cell r="R32">
            <v>16037</v>
          </cell>
        </row>
        <row r="33">
          <cell r="H33" t="str">
            <v>Daviess</v>
          </cell>
          <cell r="I33">
            <v>8433</v>
          </cell>
          <cell r="J33">
            <v>8266</v>
          </cell>
          <cell r="K33">
            <v>23</v>
          </cell>
          <cell r="L33">
            <v>32</v>
          </cell>
          <cell r="M33">
            <v>5</v>
          </cell>
          <cell r="N33">
            <v>2</v>
          </cell>
          <cell r="O33">
            <v>7</v>
          </cell>
          <cell r="P33">
            <v>98</v>
          </cell>
          <cell r="Q33">
            <v>87</v>
          </cell>
          <cell r="R33">
            <v>8211</v>
          </cell>
        </row>
        <row r="34">
          <cell r="H34" t="str">
            <v>DeKalb</v>
          </cell>
          <cell r="I34">
            <v>12892</v>
          </cell>
          <cell r="J34">
            <v>11205</v>
          </cell>
          <cell r="K34">
            <v>1459</v>
          </cell>
          <cell r="L34">
            <v>56</v>
          </cell>
          <cell r="M34">
            <v>32</v>
          </cell>
          <cell r="N34">
            <v>13</v>
          </cell>
          <cell r="O34">
            <v>29</v>
          </cell>
          <cell r="P34">
            <v>98</v>
          </cell>
          <cell r="Q34">
            <v>219</v>
          </cell>
          <cell r="R34">
            <v>11045</v>
          </cell>
        </row>
        <row r="35">
          <cell r="H35" t="str">
            <v>Dent</v>
          </cell>
          <cell r="I35">
            <v>15657</v>
          </cell>
          <cell r="J35">
            <v>15129</v>
          </cell>
          <cell r="K35">
            <v>55</v>
          </cell>
          <cell r="L35">
            <v>135</v>
          </cell>
          <cell r="M35">
            <v>41</v>
          </cell>
          <cell r="N35">
            <v>7</v>
          </cell>
          <cell r="O35">
            <v>33</v>
          </cell>
          <cell r="P35">
            <v>257</v>
          </cell>
          <cell r="Q35">
            <v>148</v>
          </cell>
          <cell r="R35">
            <v>15021</v>
          </cell>
        </row>
        <row r="36">
          <cell r="H36" t="str">
            <v>Douglas</v>
          </cell>
          <cell r="I36">
            <v>13684</v>
          </cell>
          <cell r="J36">
            <v>13284</v>
          </cell>
          <cell r="K36">
            <v>30</v>
          </cell>
          <cell r="L36">
            <v>77</v>
          </cell>
          <cell r="M36">
            <v>31</v>
          </cell>
          <cell r="N36">
            <v>0</v>
          </cell>
          <cell r="O36">
            <v>17</v>
          </cell>
          <cell r="P36">
            <v>245</v>
          </cell>
          <cell r="Q36">
            <v>110</v>
          </cell>
          <cell r="R36">
            <v>13218</v>
          </cell>
        </row>
        <row r="37">
          <cell r="H37" t="str">
            <v>Dunklin</v>
          </cell>
          <cell r="I37">
            <v>31953</v>
          </cell>
          <cell r="J37">
            <v>27179</v>
          </cell>
          <cell r="K37">
            <v>3105</v>
          </cell>
          <cell r="L37">
            <v>71</v>
          </cell>
          <cell r="M37">
            <v>108</v>
          </cell>
          <cell r="N37">
            <v>9</v>
          </cell>
          <cell r="O37">
            <v>982</v>
          </cell>
          <cell r="P37">
            <v>499</v>
          </cell>
          <cell r="Q37">
            <v>1727</v>
          </cell>
          <cell r="R37">
            <v>26498</v>
          </cell>
        </row>
        <row r="38">
          <cell r="H38" t="str">
            <v>Franklin</v>
          </cell>
          <cell r="I38">
            <v>101492</v>
          </cell>
          <cell r="J38">
            <v>98241</v>
          </cell>
          <cell r="K38">
            <v>854</v>
          </cell>
          <cell r="L38">
            <v>318</v>
          </cell>
          <cell r="M38">
            <v>413</v>
          </cell>
          <cell r="N38">
            <v>31</v>
          </cell>
          <cell r="O38">
            <v>452</v>
          </cell>
          <cell r="P38">
            <v>1183</v>
          </cell>
          <cell r="Q38">
            <v>1397</v>
          </cell>
          <cell r="R38">
            <v>97390</v>
          </cell>
        </row>
        <row r="39">
          <cell r="H39" t="str">
            <v>Gasconade</v>
          </cell>
          <cell r="I39">
            <v>15222</v>
          </cell>
          <cell r="J39">
            <v>14903</v>
          </cell>
          <cell r="K39">
            <v>27</v>
          </cell>
          <cell r="L39">
            <v>32</v>
          </cell>
          <cell r="M39">
            <v>53</v>
          </cell>
          <cell r="N39">
            <v>6</v>
          </cell>
          <cell r="O39">
            <v>33</v>
          </cell>
          <cell r="P39">
            <v>168</v>
          </cell>
          <cell r="Q39">
            <v>152</v>
          </cell>
          <cell r="R39">
            <v>14801</v>
          </cell>
        </row>
        <row r="40">
          <cell r="H40" t="str">
            <v>Gentry</v>
          </cell>
          <cell r="I40">
            <v>6738</v>
          </cell>
          <cell r="J40">
            <v>6629</v>
          </cell>
          <cell r="K40">
            <v>21</v>
          </cell>
          <cell r="L40">
            <v>13</v>
          </cell>
          <cell r="M40">
            <v>18</v>
          </cell>
          <cell r="N40">
            <v>0</v>
          </cell>
          <cell r="O40">
            <v>11</v>
          </cell>
          <cell r="P40">
            <v>46</v>
          </cell>
          <cell r="Q40">
            <v>36</v>
          </cell>
          <cell r="R40">
            <v>6604</v>
          </cell>
        </row>
        <row r="41">
          <cell r="H41" t="str">
            <v>Greene</v>
          </cell>
          <cell r="I41">
            <v>275174</v>
          </cell>
          <cell r="J41">
            <v>250866</v>
          </cell>
          <cell r="K41">
            <v>7892</v>
          </cell>
          <cell r="L41">
            <v>1856</v>
          </cell>
          <cell r="M41">
            <v>4535</v>
          </cell>
          <cell r="N41">
            <v>304</v>
          </cell>
          <cell r="O41">
            <v>2546</v>
          </cell>
          <cell r="P41">
            <v>7175</v>
          </cell>
          <cell r="Q41">
            <v>8207</v>
          </cell>
          <cell r="R41">
            <v>246378</v>
          </cell>
        </row>
        <row r="42">
          <cell r="H42" t="str">
            <v>Grundy</v>
          </cell>
          <cell r="I42">
            <v>10261</v>
          </cell>
          <cell r="J42">
            <v>9947</v>
          </cell>
          <cell r="K42">
            <v>59</v>
          </cell>
          <cell r="L42">
            <v>43</v>
          </cell>
          <cell r="M42">
            <v>37</v>
          </cell>
          <cell r="N42">
            <v>3</v>
          </cell>
          <cell r="O42">
            <v>67</v>
          </cell>
          <cell r="P42">
            <v>105</v>
          </cell>
          <cell r="Q42">
            <v>178</v>
          </cell>
          <cell r="R42">
            <v>9854</v>
          </cell>
        </row>
        <row r="43">
          <cell r="H43" t="str">
            <v>Harrison</v>
          </cell>
          <cell r="I43">
            <v>8957</v>
          </cell>
          <cell r="J43">
            <v>8738</v>
          </cell>
          <cell r="K43">
            <v>30</v>
          </cell>
          <cell r="L43">
            <v>32</v>
          </cell>
          <cell r="M43">
            <v>18</v>
          </cell>
          <cell r="N43">
            <v>9</v>
          </cell>
          <cell r="O43">
            <v>47</v>
          </cell>
          <cell r="P43">
            <v>83</v>
          </cell>
          <cell r="Q43">
            <v>141</v>
          </cell>
          <cell r="R43">
            <v>8659</v>
          </cell>
        </row>
        <row r="44">
          <cell r="H44" t="str">
            <v>Henry</v>
          </cell>
          <cell r="I44">
            <v>22272</v>
          </cell>
          <cell r="J44">
            <v>21473</v>
          </cell>
          <cell r="K44">
            <v>226</v>
          </cell>
          <cell r="L44">
            <v>111</v>
          </cell>
          <cell r="M44">
            <v>52</v>
          </cell>
          <cell r="N44">
            <v>13</v>
          </cell>
          <cell r="O44">
            <v>74</v>
          </cell>
          <cell r="P44">
            <v>323</v>
          </cell>
          <cell r="Q44">
            <v>369</v>
          </cell>
          <cell r="R44">
            <v>21230</v>
          </cell>
        </row>
        <row r="45">
          <cell r="H45" t="str">
            <v>Hickory</v>
          </cell>
          <cell r="I45">
            <v>9627</v>
          </cell>
          <cell r="J45">
            <v>9338</v>
          </cell>
          <cell r="K45">
            <v>25</v>
          </cell>
          <cell r="L45">
            <v>67</v>
          </cell>
          <cell r="M45">
            <v>16</v>
          </cell>
          <cell r="N45">
            <v>8</v>
          </cell>
          <cell r="O45">
            <v>25</v>
          </cell>
          <cell r="P45">
            <v>148</v>
          </cell>
          <cell r="Q45">
            <v>91</v>
          </cell>
          <cell r="R45">
            <v>9278</v>
          </cell>
        </row>
        <row r="46">
          <cell r="H46" t="str">
            <v>Holt</v>
          </cell>
          <cell r="I46">
            <v>4912</v>
          </cell>
          <cell r="J46">
            <v>4801</v>
          </cell>
          <cell r="K46">
            <v>8</v>
          </cell>
          <cell r="L46">
            <v>48</v>
          </cell>
          <cell r="M46">
            <v>15</v>
          </cell>
          <cell r="N46">
            <v>1</v>
          </cell>
          <cell r="O46">
            <v>13</v>
          </cell>
          <cell r="P46">
            <v>26</v>
          </cell>
          <cell r="Q46">
            <v>39</v>
          </cell>
          <cell r="R46">
            <v>4775</v>
          </cell>
        </row>
        <row r="47">
          <cell r="H47" t="str">
            <v>Howard</v>
          </cell>
          <cell r="I47">
            <v>10144</v>
          </cell>
          <cell r="J47">
            <v>9310</v>
          </cell>
          <cell r="K47">
            <v>532</v>
          </cell>
          <cell r="L47">
            <v>47</v>
          </cell>
          <cell r="M47">
            <v>26</v>
          </cell>
          <cell r="N47">
            <v>4</v>
          </cell>
          <cell r="O47">
            <v>35</v>
          </cell>
          <cell r="P47">
            <v>190</v>
          </cell>
          <cell r="Q47">
            <v>122</v>
          </cell>
          <cell r="R47">
            <v>9240</v>
          </cell>
        </row>
        <row r="48">
          <cell r="H48" t="str">
            <v>Howell</v>
          </cell>
          <cell r="I48">
            <v>40400</v>
          </cell>
          <cell r="J48">
            <v>38903</v>
          </cell>
          <cell r="K48">
            <v>156</v>
          </cell>
          <cell r="L48">
            <v>270</v>
          </cell>
          <cell r="M48">
            <v>198</v>
          </cell>
          <cell r="N48">
            <v>14</v>
          </cell>
          <cell r="O48">
            <v>202</v>
          </cell>
          <cell r="P48">
            <v>657</v>
          </cell>
          <cell r="Q48">
            <v>697</v>
          </cell>
          <cell r="R48">
            <v>38499</v>
          </cell>
        </row>
        <row r="49">
          <cell r="H49" t="str">
            <v>Iron</v>
          </cell>
          <cell r="I49">
            <v>10630</v>
          </cell>
          <cell r="J49">
            <v>10250</v>
          </cell>
          <cell r="K49">
            <v>138</v>
          </cell>
          <cell r="L49">
            <v>51</v>
          </cell>
          <cell r="M49">
            <v>11</v>
          </cell>
          <cell r="N49">
            <v>0</v>
          </cell>
          <cell r="O49">
            <v>24</v>
          </cell>
          <cell r="P49">
            <v>156</v>
          </cell>
          <cell r="Q49">
            <v>133</v>
          </cell>
          <cell r="R49">
            <v>10162</v>
          </cell>
        </row>
        <row r="50">
          <cell r="H50" t="str">
            <v>Jackson</v>
          </cell>
          <cell r="I50">
            <v>674158</v>
          </cell>
          <cell r="J50">
            <v>451073</v>
          </cell>
          <cell r="K50">
            <v>161367</v>
          </cell>
          <cell r="L50">
            <v>3352</v>
          </cell>
          <cell r="M50">
            <v>10755</v>
          </cell>
          <cell r="N50">
            <v>1610</v>
          </cell>
          <cell r="O50">
            <v>25315</v>
          </cell>
          <cell r="P50">
            <v>20686</v>
          </cell>
          <cell r="Q50">
            <v>56434</v>
          </cell>
          <cell r="R50">
            <v>426574</v>
          </cell>
        </row>
        <row r="51">
          <cell r="H51" t="str">
            <v>Jasper</v>
          </cell>
          <cell r="I51">
            <v>117404</v>
          </cell>
          <cell r="J51">
            <v>103596</v>
          </cell>
          <cell r="K51">
            <v>2267</v>
          </cell>
          <cell r="L51">
            <v>1778</v>
          </cell>
          <cell r="M51">
            <v>1167</v>
          </cell>
          <cell r="N51">
            <v>293</v>
          </cell>
          <cell r="O51">
            <v>4568</v>
          </cell>
          <cell r="P51">
            <v>3735</v>
          </cell>
          <cell r="Q51">
            <v>8027</v>
          </cell>
          <cell r="R51">
            <v>101019</v>
          </cell>
        </row>
        <row r="52">
          <cell r="H52" t="str">
            <v>Jefferson</v>
          </cell>
          <cell r="I52">
            <v>218733</v>
          </cell>
          <cell r="J52">
            <v>211007</v>
          </cell>
          <cell r="K52">
            <v>1798</v>
          </cell>
          <cell r="L52">
            <v>677</v>
          </cell>
          <cell r="M52">
            <v>1417</v>
          </cell>
          <cell r="N52">
            <v>49</v>
          </cell>
          <cell r="O52">
            <v>836</v>
          </cell>
          <cell r="P52">
            <v>2949</v>
          </cell>
          <cell r="Q52">
            <v>3408</v>
          </cell>
          <cell r="R52">
            <v>208742</v>
          </cell>
        </row>
        <row r="53">
          <cell r="H53" t="str">
            <v>Johnson</v>
          </cell>
          <cell r="I53">
            <v>52595</v>
          </cell>
          <cell r="J53">
            <v>47344</v>
          </cell>
          <cell r="K53">
            <v>2279</v>
          </cell>
          <cell r="L53">
            <v>278</v>
          </cell>
          <cell r="M53">
            <v>802</v>
          </cell>
          <cell r="N53">
            <v>124</v>
          </cell>
          <cell r="O53">
            <v>398</v>
          </cell>
          <cell r="P53">
            <v>1370</v>
          </cell>
          <cell r="Q53">
            <v>1611</v>
          </cell>
          <cell r="R53">
            <v>46367</v>
          </cell>
        </row>
        <row r="54">
          <cell r="H54" t="str">
            <v>Knox</v>
          </cell>
          <cell r="I54">
            <v>4131</v>
          </cell>
          <cell r="J54">
            <v>4047</v>
          </cell>
          <cell r="K54">
            <v>14</v>
          </cell>
          <cell r="L54">
            <v>7</v>
          </cell>
          <cell r="M54">
            <v>8</v>
          </cell>
          <cell r="N54">
            <v>0</v>
          </cell>
          <cell r="O54">
            <v>13</v>
          </cell>
          <cell r="P54">
            <v>42</v>
          </cell>
          <cell r="Q54">
            <v>34</v>
          </cell>
          <cell r="R54">
            <v>4027</v>
          </cell>
        </row>
        <row r="55">
          <cell r="H55" t="str">
            <v>Laclede</v>
          </cell>
          <cell r="I55">
            <v>35571</v>
          </cell>
          <cell r="J55">
            <v>34051</v>
          </cell>
          <cell r="K55">
            <v>241</v>
          </cell>
          <cell r="L55">
            <v>240</v>
          </cell>
          <cell r="M55">
            <v>156</v>
          </cell>
          <cell r="N55">
            <v>18</v>
          </cell>
          <cell r="O55">
            <v>179</v>
          </cell>
          <cell r="P55">
            <v>686</v>
          </cell>
          <cell r="Q55">
            <v>719</v>
          </cell>
          <cell r="R55">
            <v>33596</v>
          </cell>
        </row>
        <row r="56">
          <cell r="H56" t="str">
            <v>Lafayette</v>
          </cell>
          <cell r="I56">
            <v>33381</v>
          </cell>
          <cell r="J56">
            <v>31422</v>
          </cell>
          <cell r="K56">
            <v>742</v>
          </cell>
          <cell r="L56">
            <v>140</v>
          </cell>
          <cell r="M56">
            <v>133</v>
          </cell>
          <cell r="N56">
            <v>48</v>
          </cell>
          <cell r="O56">
            <v>246</v>
          </cell>
          <cell r="P56">
            <v>650</v>
          </cell>
          <cell r="Q56">
            <v>740</v>
          </cell>
          <cell r="R56">
            <v>31002</v>
          </cell>
        </row>
        <row r="57">
          <cell r="H57" t="str">
            <v>Lawrence</v>
          </cell>
          <cell r="I57">
            <v>38634</v>
          </cell>
          <cell r="J57">
            <v>36179</v>
          </cell>
          <cell r="K57">
            <v>102</v>
          </cell>
          <cell r="L57">
            <v>329</v>
          </cell>
          <cell r="M57">
            <v>136</v>
          </cell>
          <cell r="N57">
            <v>25</v>
          </cell>
          <cell r="O57">
            <v>1210</v>
          </cell>
          <cell r="P57">
            <v>653</v>
          </cell>
          <cell r="Q57">
            <v>2444</v>
          </cell>
          <cell r="R57">
            <v>35140</v>
          </cell>
        </row>
        <row r="58">
          <cell r="H58" t="str">
            <v>Lewis</v>
          </cell>
          <cell r="I58">
            <v>10211</v>
          </cell>
          <cell r="J58">
            <v>9635</v>
          </cell>
          <cell r="K58">
            <v>323</v>
          </cell>
          <cell r="L58">
            <v>30</v>
          </cell>
          <cell r="M58">
            <v>25</v>
          </cell>
          <cell r="N58">
            <v>7</v>
          </cell>
          <cell r="O58">
            <v>49</v>
          </cell>
          <cell r="P58">
            <v>142</v>
          </cell>
          <cell r="Q58">
            <v>159</v>
          </cell>
          <cell r="R58">
            <v>9546</v>
          </cell>
        </row>
        <row r="59">
          <cell r="H59" t="str">
            <v>Lincoln</v>
          </cell>
          <cell r="I59">
            <v>52566</v>
          </cell>
          <cell r="J59">
            <v>49938</v>
          </cell>
          <cell r="K59">
            <v>984</v>
          </cell>
          <cell r="L59">
            <v>173</v>
          </cell>
          <cell r="M59">
            <v>193</v>
          </cell>
          <cell r="N59">
            <v>13</v>
          </cell>
          <cell r="O59">
            <v>328</v>
          </cell>
          <cell r="P59">
            <v>937</v>
          </cell>
          <cell r="Q59">
            <v>1032</v>
          </cell>
          <cell r="R59">
            <v>49364</v>
          </cell>
        </row>
        <row r="60">
          <cell r="H60" t="str">
            <v>Linn</v>
          </cell>
          <cell r="I60">
            <v>12761</v>
          </cell>
          <cell r="J60">
            <v>12401</v>
          </cell>
          <cell r="K60">
            <v>86</v>
          </cell>
          <cell r="L60">
            <v>31</v>
          </cell>
          <cell r="M60">
            <v>27</v>
          </cell>
          <cell r="N60">
            <v>1</v>
          </cell>
          <cell r="O60">
            <v>56</v>
          </cell>
          <cell r="P60">
            <v>159</v>
          </cell>
          <cell r="Q60">
            <v>193</v>
          </cell>
          <cell r="R60">
            <v>12297</v>
          </cell>
        </row>
        <row r="61">
          <cell r="H61" t="str">
            <v>Livingston</v>
          </cell>
          <cell r="I61">
            <v>15195</v>
          </cell>
          <cell r="J61">
            <v>14494</v>
          </cell>
          <cell r="K61">
            <v>367</v>
          </cell>
          <cell r="L61">
            <v>49</v>
          </cell>
          <cell r="M61">
            <v>42</v>
          </cell>
          <cell r="N61">
            <v>3</v>
          </cell>
          <cell r="O61">
            <v>58</v>
          </cell>
          <cell r="P61">
            <v>182</v>
          </cell>
          <cell r="Q61">
            <v>181</v>
          </cell>
          <cell r="R61">
            <v>14386</v>
          </cell>
        </row>
        <row r="62">
          <cell r="H62" t="str">
            <v>McDonald</v>
          </cell>
          <cell r="I62">
            <v>23083</v>
          </cell>
          <cell r="J62">
            <v>19619</v>
          </cell>
          <cell r="K62">
            <v>133</v>
          </cell>
          <cell r="L62">
            <v>663</v>
          </cell>
          <cell r="M62">
            <v>192</v>
          </cell>
          <cell r="N62">
            <v>258</v>
          </cell>
          <cell r="O62">
            <v>1468</v>
          </cell>
          <cell r="P62">
            <v>750</v>
          </cell>
          <cell r="Q62">
            <v>2587</v>
          </cell>
          <cell r="R62">
            <v>18700</v>
          </cell>
        </row>
        <row r="63">
          <cell r="H63" t="str">
            <v>Macon</v>
          </cell>
          <cell r="I63">
            <v>15566</v>
          </cell>
          <cell r="J63">
            <v>14816</v>
          </cell>
          <cell r="K63">
            <v>353</v>
          </cell>
          <cell r="L63">
            <v>33</v>
          </cell>
          <cell r="M63">
            <v>64</v>
          </cell>
          <cell r="N63">
            <v>9</v>
          </cell>
          <cell r="O63">
            <v>49</v>
          </cell>
          <cell r="P63">
            <v>242</v>
          </cell>
          <cell r="Q63">
            <v>150</v>
          </cell>
          <cell r="R63">
            <v>14735</v>
          </cell>
        </row>
        <row r="64">
          <cell r="H64" t="str">
            <v>Madison</v>
          </cell>
          <cell r="I64">
            <v>12226</v>
          </cell>
          <cell r="J64">
            <v>11873</v>
          </cell>
          <cell r="K64">
            <v>34</v>
          </cell>
          <cell r="L64">
            <v>44</v>
          </cell>
          <cell r="M64">
            <v>42</v>
          </cell>
          <cell r="N64">
            <v>3</v>
          </cell>
          <cell r="O64">
            <v>128</v>
          </cell>
          <cell r="P64">
            <v>102</v>
          </cell>
          <cell r="Q64">
            <v>244</v>
          </cell>
          <cell r="R64">
            <v>11781</v>
          </cell>
        </row>
        <row r="65">
          <cell r="H65" t="str">
            <v>Maries</v>
          </cell>
          <cell r="I65">
            <v>9176</v>
          </cell>
          <cell r="J65">
            <v>8964</v>
          </cell>
          <cell r="K65">
            <v>24</v>
          </cell>
          <cell r="L65">
            <v>54</v>
          </cell>
          <cell r="M65">
            <v>5</v>
          </cell>
          <cell r="N65">
            <v>1</v>
          </cell>
          <cell r="O65">
            <v>24</v>
          </cell>
          <cell r="P65">
            <v>104</v>
          </cell>
          <cell r="Q65">
            <v>75</v>
          </cell>
          <cell r="R65">
            <v>8912</v>
          </cell>
        </row>
        <row r="66">
          <cell r="H66" t="str">
            <v>Marion</v>
          </cell>
          <cell r="I66">
            <v>28781</v>
          </cell>
          <cell r="J66">
            <v>26421</v>
          </cell>
          <cell r="K66">
            <v>1417</v>
          </cell>
          <cell r="L66">
            <v>51</v>
          </cell>
          <cell r="M66">
            <v>153</v>
          </cell>
          <cell r="N66">
            <v>21</v>
          </cell>
          <cell r="O66">
            <v>107</v>
          </cell>
          <cell r="P66">
            <v>611</v>
          </cell>
          <cell r="Q66">
            <v>391</v>
          </cell>
          <cell r="R66">
            <v>26202</v>
          </cell>
        </row>
        <row r="67">
          <cell r="H67" t="str">
            <v>Mercer</v>
          </cell>
          <cell r="I67">
            <v>3785</v>
          </cell>
          <cell r="J67">
            <v>3700</v>
          </cell>
          <cell r="K67">
            <v>6</v>
          </cell>
          <cell r="L67">
            <v>17</v>
          </cell>
          <cell r="M67">
            <v>19</v>
          </cell>
          <cell r="N67">
            <v>1</v>
          </cell>
          <cell r="O67">
            <v>6</v>
          </cell>
          <cell r="P67">
            <v>36</v>
          </cell>
          <cell r="Q67">
            <v>28</v>
          </cell>
          <cell r="R67">
            <v>3683</v>
          </cell>
        </row>
        <row r="68">
          <cell r="H68" t="str">
            <v>Miller</v>
          </cell>
          <cell r="I68">
            <v>24748</v>
          </cell>
          <cell r="J68">
            <v>23941</v>
          </cell>
          <cell r="K68">
            <v>99</v>
          </cell>
          <cell r="L68">
            <v>136</v>
          </cell>
          <cell r="M68">
            <v>70</v>
          </cell>
          <cell r="N68">
            <v>36</v>
          </cell>
          <cell r="O68">
            <v>96</v>
          </cell>
          <cell r="P68">
            <v>370</v>
          </cell>
          <cell r="Q68">
            <v>343</v>
          </cell>
          <cell r="R68">
            <v>23762</v>
          </cell>
        </row>
        <row r="69">
          <cell r="H69" t="str">
            <v>Mississippi</v>
          </cell>
          <cell r="I69">
            <v>14358</v>
          </cell>
          <cell r="J69">
            <v>10633</v>
          </cell>
          <cell r="K69">
            <v>3440</v>
          </cell>
          <cell r="L69">
            <v>30</v>
          </cell>
          <cell r="M69">
            <v>24</v>
          </cell>
          <cell r="N69">
            <v>1</v>
          </cell>
          <cell r="O69">
            <v>79</v>
          </cell>
          <cell r="P69">
            <v>151</v>
          </cell>
          <cell r="Q69">
            <v>231</v>
          </cell>
          <cell r="R69">
            <v>10521</v>
          </cell>
        </row>
        <row r="70">
          <cell r="H70" t="str">
            <v>Moniteau</v>
          </cell>
          <cell r="I70">
            <v>15607</v>
          </cell>
          <cell r="J70">
            <v>14426</v>
          </cell>
          <cell r="K70">
            <v>581</v>
          </cell>
          <cell r="L70">
            <v>54</v>
          </cell>
          <cell r="M70">
            <v>56</v>
          </cell>
          <cell r="N70">
            <v>10</v>
          </cell>
          <cell r="O70">
            <v>294</v>
          </cell>
          <cell r="P70">
            <v>186</v>
          </cell>
          <cell r="Q70">
            <v>586</v>
          </cell>
          <cell r="R70">
            <v>14160</v>
          </cell>
        </row>
        <row r="71">
          <cell r="H71" t="str">
            <v>Monroe</v>
          </cell>
          <cell r="I71">
            <v>8840</v>
          </cell>
          <cell r="J71">
            <v>8403</v>
          </cell>
          <cell r="K71">
            <v>264</v>
          </cell>
          <cell r="L71">
            <v>26</v>
          </cell>
          <cell r="M71">
            <v>28</v>
          </cell>
          <cell r="N71">
            <v>1</v>
          </cell>
          <cell r="O71">
            <v>9</v>
          </cell>
          <cell r="P71">
            <v>109</v>
          </cell>
          <cell r="Q71">
            <v>85</v>
          </cell>
          <cell r="R71">
            <v>8340</v>
          </cell>
        </row>
        <row r="72">
          <cell r="H72" t="str">
            <v>Montgomery</v>
          </cell>
          <cell r="I72">
            <v>12236</v>
          </cell>
          <cell r="J72">
            <v>11713</v>
          </cell>
          <cell r="K72">
            <v>201</v>
          </cell>
          <cell r="L72">
            <v>23</v>
          </cell>
          <cell r="M72">
            <v>31</v>
          </cell>
          <cell r="N72">
            <v>2</v>
          </cell>
          <cell r="O72">
            <v>84</v>
          </cell>
          <cell r="P72">
            <v>182</v>
          </cell>
          <cell r="Q72">
            <v>172</v>
          </cell>
          <cell r="R72">
            <v>11642</v>
          </cell>
        </row>
        <row r="73">
          <cell r="H73" t="str">
            <v>Morgan</v>
          </cell>
          <cell r="I73">
            <v>20565</v>
          </cell>
          <cell r="J73">
            <v>19770</v>
          </cell>
          <cell r="K73">
            <v>131</v>
          </cell>
          <cell r="L73">
            <v>135</v>
          </cell>
          <cell r="M73">
            <v>76</v>
          </cell>
          <cell r="N73">
            <v>2</v>
          </cell>
          <cell r="O73">
            <v>87</v>
          </cell>
          <cell r="P73">
            <v>364</v>
          </cell>
          <cell r="Q73">
            <v>365</v>
          </cell>
          <cell r="R73">
            <v>19573</v>
          </cell>
        </row>
        <row r="74">
          <cell r="H74" t="str">
            <v>New Madrid</v>
          </cell>
          <cell r="I74">
            <v>18956</v>
          </cell>
          <cell r="J74">
            <v>15491</v>
          </cell>
          <cell r="K74">
            <v>2999</v>
          </cell>
          <cell r="L74">
            <v>45</v>
          </cell>
          <cell r="M74">
            <v>80</v>
          </cell>
          <cell r="N74">
            <v>7</v>
          </cell>
          <cell r="O74">
            <v>58</v>
          </cell>
          <cell r="P74">
            <v>276</v>
          </cell>
          <cell r="Q74">
            <v>214</v>
          </cell>
          <cell r="R74">
            <v>15380</v>
          </cell>
        </row>
        <row r="75">
          <cell r="H75" t="str">
            <v>Newton</v>
          </cell>
          <cell r="I75">
            <v>58114</v>
          </cell>
          <cell r="J75">
            <v>51914</v>
          </cell>
          <cell r="K75">
            <v>438</v>
          </cell>
          <cell r="L75">
            <v>1339</v>
          </cell>
          <cell r="M75">
            <v>770</v>
          </cell>
          <cell r="N75">
            <v>507</v>
          </cell>
          <cell r="O75">
            <v>1359</v>
          </cell>
          <cell r="P75">
            <v>1787</v>
          </cell>
          <cell r="Q75">
            <v>2537</v>
          </cell>
          <cell r="R75">
            <v>50967</v>
          </cell>
        </row>
        <row r="76">
          <cell r="H76" t="str">
            <v>Nodaway</v>
          </cell>
          <cell r="I76">
            <v>23370</v>
          </cell>
          <cell r="J76">
            <v>22083</v>
          </cell>
          <cell r="K76">
            <v>566</v>
          </cell>
          <cell r="L76">
            <v>45</v>
          </cell>
          <cell r="M76">
            <v>378</v>
          </cell>
          <cell r="N76">
            <v>3</v>
          </cell>
          <cell r="O76">
            <v>78</v>
          </cell>
          <cell r="P76">
            <v>217</v>
          </cell>
          <cell r="Q76">
            <v>302</v>
          </cell>
          <cell r="R76">
            <v>21881</v>
          </cell>
        </row>
        <row r="77">
          <cell r="H77" t="str">
            <v>Oregon</v>
          </cell>
          <cell r="I77">
            <v>10881</v>
          </cell>
          <cell r="J77">
            <v>10511</v>
          </cell>
          <cell r="K77">
            <v>15</v>
          </cell>
          <cell r="L77">
            <v>126</v>
          </cell>
          <cell r="M77">
            <v>32</v>
          </cell>
          <cell r="N77">
            <v>4</v>
          </cell>
          <cell r="O77">
            <v>10</v>
          </cell>
          <cell r="P77">
            <v>183</v>
          </cell>
          <cell r="Q77">
            <v>131</v>
          </cell>
          <cell r="R77">
            <v>10407</v>
          </cell>
        </row>
        <row r="78">
          <cell r="H78" t="str">
            <v>Osage</v>
          </cell>
          <cell r="I78">
            <v>13878</v>
          </cell>
          <cell r="J78">
            <v>13718</v>
          </cell>
          <cell r="K78">
            <v>28</v>
          </cell>
          <cell r="L78">
            <v>32</v>
          </cell>
          <cell r="M78">
            <v>14</v>
          </cell>
          <cell r="N78">
            <v>7</v>
          </cell>
          <cell r="O78">
            <v>13</v>
          </cell>
          <cell r="P78">
            <v>66</v>
          </cell>
          <cell r="Q78">
            <v>84</v>
          </cell>
          <cell r="R78">
            <v>13654</v>
          </cell>
        </row>
        <row r="79">
          <cell r="H79" t="str">
            <v>Ozark</v>
          </cell>
          <cell r="I79">
            <v>9723</v>
          </cell>
          <cell r="J79">
            <v>9468</v>
          </cell>
          <cell r="K79">
            <v>11</v>
          </cell>
          <cell r="L79">
            <v>70</v>
          </cell>
          <cell r="M79">
            <v>13</v>
          </cell>
          <cell r="N79">
            <v>0</v>
          </cell>
          <cell r="O79">
            <v>26</v>
          </cell>
          <cell r="P79">
            <v>135</v>
          </cell>
          <cell r="Q79">
            <v>128</v>
          </cell>
          <cell r="R79">
            <v>9387</v>
          </cell>
        </row>
        <row r="80">
          <cell r="H80" t="str">
            <v>Pemiscot</v>
          </cell>
          <cell r="I80">
            <v>18296</v>
          </cell>
          <cell r="J80">
            <v>12882</v>
          </cell>
          <cell r="K80">
            <v>4899</v>
          </cell>
          <cell r="L80">
            <v>50</v>
          </cell>
          <cell r="M80">
            <v>41</v>
          </cell>
          <cell r="N80">
            <v>7</v>
          </cell>
          <cell r="O80">
            <v>146</v>
          </cell>
          <cell r="P80">
            <v>271</v>
          </cell>
          <cell r="Q80">
            <v>341</v>
          </cell>
          <cell r="R80">
            <v>12741</v>
          </cell>
        </row>
        <row r="81">
          <cell r="H81" t="str">
            <v>Perry</v>
          </cell>
          <cell r="I81">
            <v>18971</v>
          </cell>
          <cell r="J81">
            <v>18442</v>
          </cell>
          <cell r="K81">
            <v>75</v>
          </cell>
          <cell r="L81">
            <v>61</v>
          </cell>
          <cell r="M81">
            <v>85</v>
          </cell>
          <cell r="N81">
            <v>6</v>
          </cell>
          <cell r="O81">
            <v>132</v>
          </cell>
          <cell r="P81">
            <v>170</v>
          </cell>
          <cell r="Q81">
            <v>318</v>
          </cell>
          <cell r="R81">
            <v>18299</v>
          </cell>
        </row>
        <row r="82">
          <cell r="H82" t="str">
            <v>Pettis</v>
          </cell>
          <cell r="I82">
            <v>42201</v>
          </cell>
          <cell r="J82">
            <v>37839</v>
          </cell>
          <cell r="K82">
            <v>1264</v>
          </cell>
          <cell r="L82">
            <v>177</v>
          </cell>
          <cell r="M82">
            <v>253</v>
          </cell>
          <cell r="N82">
            <v>31</v>
          </cell>
          <cell r="O82">
            <v>1686</v>
          </cell>
          <cell r="P82">
            <v>951</v>
          </cell>
          <cell r="Q82">
            <v>3046</v>
          </cell>
          <cell r="R82">
            <v>36701</v>
          </cell>
        </row>
        <row r="83">
          <cell r="H83" t="str">
            <v>Phelps</v>
          </cell>
          <cell r="I83">
            <v>45156</v>
          </cell>
          <cell r="J83">
            <v>41409</v>
          </cell>
          <cell r="K83">
            <v>1008</v>
          </cell>
          <cell r="L83">
            <v>251</v>
          </cell>
          <cell r="M83">
            <v>1316</v>
          </cell>
          <cell r="N83">
            <v>33</v>
          </cell>
          <cell r="O83">
            <v>168</v>
          </cell>
          <cell r="P83">
            <v>971</v>
          </cell>
          <cell r="Q83">
            <v>923</v>
          </cell>
          <cell r="R83">
            <v>40792</v>
          </cell>
        </row>
        <row r="84">
          <cell r="H84" t="str">
            <v>Pike</v>
          </cell>
          <cell r="I84">
            <v>18516</v>
          </cell>
          <cell r="J84">
            <v>16698</v>
          </cell>
          <cell r="K84">
            <v>1333</v>
          </cell>
          <cell r="L84">
            <v>39</v>
          </cell>
          <cell r="M84">
            <v>43</v>
          </cell>
          <cell r="N84">
            <v>3</v>
          </cell>
          <cell r="O84">
            <v>139</v>
          </cell>
          <cell r="P84">
            <v>261</v>
          </cell>
          <cell r="Q84">
            <v>331</v>
          </cell>
          <cell r="R84">
            <v>16519</v>
          </cell>
        </row>
        <row r="85">
          <cell r="H85" t="str">
            <v>Platte</v>
          </cell>
          <cell r="I85">
            <v>89322</v>
          </cell>
          <cell r="J85">
            <v>77914</v>
          </cell>
          <cell r="K85">
            <v>5270</v>
          </cell>
          <cell r="L85">
            <v>449</v>
          </cell>
          <cell r="M85">
            <v>2051</v>
          </cell>
          <cell r="N85">
            <v>292</v>
          </cell>
          <cell r="O85">
            <v>1152</v>
          </cell>
          <cell r="P85">
            <v>2194</v>
          </cell>
          <cell r="Q85">
            <v>4424</v>
          </cell>
          <cell r="R85">
            <v>75135</v>
          </cell>
        </row>
        <row r="86">
          <cell r="H86" t="str">
            <v>Polk</v>
          </cell>
          <cell r="I86">
            <v>31137</v>
          </cell>
          <cell r="J86">
            <v>29946</v>
          </cell>
          <cell r="K86">
            <v>235</v>
          </cell>
          <cell r="L86">
            <v>197</v>
          </cell>
          <cell r="M86">
            <v>105</v>
          </cell>
          <cell r="N86">
            <v>9</v>
          </cell>
          <cell r="O86">
            <v>169</v>
          </cell>
          <cell r="P86">
            <v>476</v>
          </cell>
          <cell r="Q86">
            <v>615</v>
          </cell>
          <cell r="R86">
            <v>29565</v>
          </cell>
        </row>
        <row r="87">
          <cell r="H87" t="str">
            <v>Pulaski</v>
          </cell>
          <cell r="I87">
            <v>52274</v>
          </cell>
          <cell r="J87">
            <v>40506</v>
          </cell>
          <cell r="K87">
            <v>5984</v>
          </cell>
          <cell r="L87">
            <v>410</v>
          </cell>
          <cell r="M87">
            <v>1346</v>
          </cell>
          <cell r="N87">
            <v>298</v>
          </cell>
          <cell r="O87">
            <v>1198</v>
          </cell>
          <cell r="P87">
            <v>2532</v>
          </cell>
          <cell r="Q87">
            <v>4705</v>
          </cell>
          <cell r="R87">
            <v>37863</v>
          </cell>
        </row>
        <row r="88">
          <cell r="H88" t="str">
            <v>Putnam</v>
          </cell>
          <cell r="I88">
            <v>4979</v>
          </cell>
          <cell r="J88">
            <v>4889</v>
          </cell>
          <cell r="K88">
            <v>9</v>
          </cell>
          <cell r="L88">
            <v>7</v>
          </cell>
          <cell r="M88">
            <v>24</v>
          </cell>
          <cell r="N88">
            <v>1</v>
          </cell>
          <cell r="O88">
            <v>7</v>
          </cell>
          <cell r="P88">
            <v>42</v>
          </cell>
          <cell r="Q88">
            <v>36</v>
          </cell>
          <cell r="R88">
            <v>4865</v>
          </cell>
        </row>
        <row r="89">
          <cell r="H89" t="str">
            <v>Ralls</v>
          </cell>
          <cell r="I89">
            <v>10167</v>
          </cell>
          <cell r="J89">
            <v>9892</v>
          </cell>
          <cell r="K89">
            <v>108</v>
          </cell>
          <cell r="L89">
            <v>14</v>
          </cell>
          <cell r="M89">
            <v>20</v>
          </cell>
          <cell r="N89">
            <v>12</v>
          </cell>
          <cell r="O89">
            <v>22</v>
          </cell>
          <cell r="P89">
            <v>99</v>
          </cell>
          <cell r="Q89">
            <v>98</v>
          </cell>
          <cell r="R89">
            <v>9828</v>
          </cell>
        </row>
        <row r="90">
          <cell r="H90" t="str">
            <v>Randolph</v>
          </cell>
          <cell r="I90">
            <v>25414</v>
          </cell>
          <cell r="J90">
            <v>23133</v>
          </cell>
          <cell r="K90">
            <v>1490</v>
          </cell>
          <cell r="L90">
            <v>74</v>
          </cell>
          <cell r="M90">
            <v>106</v>
          </cell>
          <cell r="N90">
            <v>3</v>
          </cell>
          <cell r="O90">
            <v>73</v>
          </cell>
          <cell r="P90">
            <v>535</v>
          </cell>
          <cell r="Q90">
            <v>413</v>
          </cell>
          <cell r="R90">
            <v>22865</v>
          </cell>
        </row>
        <row r="91">
          <cell r="H91" t="str">
            <v>Ray</v>
          </cell>
          <cell r="I91">
            <v>23494</v>
          </cell>
          <cell r="J91">
            <v>22635</v>
          </cell>
          <cell r="K91">
            <v>280</v>
          </cell>
          <cell r="L91">
            <v>119</v>
          </cell>
          <cell r="M91">
            <v>61</v>
          </cell>
          <cell r="N91">
            <v>17</v>
          </cell>
          <cell r="O91">
            <v>59</v>
          </cell>
          <cell r="P91">
            <v>323</v>
          </cell>
          <cell r="Q91">
            <v>415</v>
          </cell>
          <cell r="R91">
            <v>22338</v>
          </cell>
        </row>
        <row r="92">
          <cell r="H92" t="str">
            <v>Reynolds</v>
          </cell>
          <cell r="I92">
            <v>6696</v>
          </cell>
          <cell r="J92">
            <v>6477</v>
          </cell>
          <cell r="K92">
            <v>45</v>
          </cell>
          <cell r="L92">
            <v>41</v>
          </cell>
          <cell r="M92">
            <v>12</v>
          </cell>
          <cell r="N92">
            <v>1</v>
          </cell>
          <cell r="O92">
            <v>16</v>
          </cell>
          <cell r="P92">
            <v>104</v>
          </cell>
          <cell r="Q92">
            <v>64</v>
          </cell>
          <cell r="R92">
            <v>6433</v>
          </cell>
        </row>
        <row r="93">
          <cell r="H93" t="str">
            <v>Ripley</v>
          </cell>
          <cell r="I93">
            <v>14100</v>
          </cell>
          <cell r="J93">
            <v>13649</v>
          </cell>
          <cell r="K93">
            <v>49</v>
          </cell>
          <cell r="L93">
            <v>124</v>
          </cell>
          <cell r="M93">
            <v>47</v>
          </cell>
          <cell r="N93">
            <v>1</v>
          </cell>
          <cell r="O93">
            <v>31</v>
          </cell>
          <cell r="P93">
            <v>199</v>
          </cell>
          <cell r="Q93">
            <v>142</v>
          </cell>
          <cell r="R93">
            <v>13563</v>
          </cell>
        </row>
        <row r="94">
          <cell r="H94" t="str">
            <v>St. Charles</v>
          </cell>
          <cell r="I94">
            <v>360485</v>
          </cell>
          <cell r="J94">
            <v>327018</v>
          </cell>
          <cell r="K94">
            <v>14960</v>
          </cell>
          <cell r="L94">
            <v>851</v>
          </cell>
          <cell r="M94">
            <v>7850</v>
          </cell>
          <cell r="N94">
            <v>173</v>
          </cell>
          <cell r="O94">
            <v>3323</v>
          </cell>
          <cell r="P94">
            <v>6310</v>
          </cell>
          <cell r="Q94">
            <v>9983</v>
          </cell>
          <cell r="R94">
            <v>321078</v>
          </cell>
        </row>
        <row r="95">
          <cell r="H95" t="str">
            <v>St. Clair</v>
          </cell>
          <cell r="I95">
            <v>9805</v>
          </cell>
          <cell r="J95">
            <v>9464</v>
          </cell>
          <cell r="K95">
            <v>53</v>
          </cell>
          <cell r="L95">
            <v>68</v>
          </cell>
          <cell r="M95">
            <v>12</v>
          </cell>
          <cell r="N95">
            <v>1</v>
          </cell>
          <cell r="O95">
            <v>31</v>
          </cell>
          <cell r="P95">
            <v>176</v>
          </cell>
          <cell r="Q95">
            <v>170</v>
          </cell>
          <cell r="R95">
            <v>9366</v>
          </cell>
        </row>
        <row r="96">
          <cell r="H96" t="str">
            <v>Ste. Genevieve</v>
          </cell>
          <cell r="I96">
            <v>18145</v>
          </cell>
          <cell r="J96">
            <v>17715</v>
          </cell>
          <cell r="K96">
            <v>118</v>
          </cell>
          <cell r="L96">
            <v>53</v>
          </cell>
          <cell r="M96">
            <v>49</v>
          </cell>
          <cell r="N96">
            <v>2</v>
          </cell>
          <cell r="O96">
            <v>29</v>
          </cell>
          <cell r="P96">
            <v>179</v>
          </cell>
          <cell r="Q96">
            <v>149</v>
          </cell>
          <cell r="R96">
            <v>17607</v>
          </cell>
        </row>
        <row r="97">
          <cell r="H97" t="str">
            <v>St. Francois</v>
          </cell>
          <cell r="I97">
            <v>65359</v>
          </cell>
          <cell r="J97">
            <v>61180</v>
          </cell>
          <cell r="K97">
            <v>2775</v>
          </cell>
          <cell r="L97">
            <v>246</v>
          </cell>
          <cell r="M97">
            <v>244</v>
          </cell>
          <cell r="N97">
            <v>32</v>
          </cell>
          <cell r="O97">
            <v>126</v>
          </cell>
          <cell r="P97">
            <v>756</v>
          </cell>
          <cell r="Q97">
            <v>778</v>
          </cell>
          <cell r="R97">
            <v>60631</v>
          </cell>
        </row>
        <row r="98">
          <cell r="H98" t="str">
            <v>St. Louis</v>
          </cell>
          <cell r="I98">
            <v>998954</v>
          </cell>
          <cell r="J98">
            <v>701948</v>
          </cell>
          <cell r="K98">
            <v>233029</v>
          </cell>
          <cell r="L98">
            <v>1962</v>
          </cell>
          <cell r="M98">
            <v>34597</v>
          </cell>
          <cell r="N98">
            <v>307</v>
          </cell>
          <cell r="O98">
            <v>8515</v>
          </cell>
          <cell r="P98">
            <v>18596</v>
          </cell>
          <cell r="Q98">
            <v>25024</v>
          </cell>
          <cell r="R98">
            <v>687984</v>
          </cell>
        </row>
        <row r="99">
          <cell r="H99" t="str">
            <v>Saline</v>
          </cell>
          <cell r="I99">
            <v>23370</v>
          </cell>
          <cell r="J99">
            <v>20135</v>
          </cell>
          <cell r="K99">
            <v>1235</v>
          </cell>
          <cell r="L99">
            <v>75</v>
          </cell>
          <cell r="M99">
            <v>124</v>
          </cell>
          <cell r="N99">
            <v>158</v>
          </cell>
          <cell r="O99">
            <v>1081</v>
          </cell>
          <cell r="P99">
            <v>562</v>
          </cell>
          <cell r="Q99">
            <v>1925</v>
          </cell>
          <cell r="R99">
            <v>19441</v>
          </cell>
        </row>
        <row r="100">
          <cell r="H100" t="str">
            <v>Schuyler</v>
          </cell>
          <cell r="I100">
            <v>4431</v>
          </cell>
          <cell r="J100">
            <v>4369</v>
          </cell>
          <cell r="K100">
            <v>1</v>
          </cell>
          <cell r="L100">
            <v>7</v>
          </cell>
          <cell r="M100">
            <v>10</v>
          </cell>
          <cell r="N100">
            <v>0</v>
          </cell>
          <cell r="O100">
            <v>8</v>
          </cell>
          <cell r="P100">
            <v>36</v>
          </cell>
          <cell r="Q100">
            <v>29</v>
          </cell>
          <cell r="R100">
            <v>4353</v>
          </cell>
        </row>
        <row r="101">
          <cell r="H101" t="str">
            <v>Scotland</v>
          </cell>
          <cell r="I101">
            <v>4843</v>
          </cell>
          <cell r="J101">
            <v>4776</v>
          </cell>
          <cell r="K101">
            <v>3</v>
          </cell>
          <cell r="L101">
            <v>12</v>
          </cell>
          <cell r="M101">
            <v>11</v>
          </cell>
          <cell r="N101">
            <v>0</v>
          </cell>
          <cell r="O101">
            <v>18</v>
          </cell>
          <cell r="P101">
            <v>23</v>
          </cell>
          <cell r="Q101">
            <v>33</v>
          </cell>
          <cell r="R101">
            <v>4760</v>
          </cell>
        </row>
        <row r="102">
          <cell r="H102" t="str">
            <v>Scott</v>
          </cell>
          <cell r="I102">
            <v>39191</v>
          </cell>
          <cell r="J102">
            <v>33606</v>
          </cell>
          <cell r="K102">
            <v>4468</v>
          </cell>
          <cell r="L102">
            <v>83</v>
          </cell>
          <cell r="M102">
            <v>133</v>
          </cell>
          <cell r="N102">
            <v>10</v>
          </cell>
          <cell r="O102">
            <v>255</v>
          </cell>
          <cell r="P102">
            <v>636</v>
          </cell>
          <cell r="Q102">
            <v>705</v>
          </cell>
          <cell r="R102">
            <v>33257</v>
          </cell>
        </row>
        <row r="103">
          <cell r="H103" t="str">
            <v>Shannon</v>
          </cell>
          <cell r="I103">
            <v>8441</v>
          </cell>
          <cell r="J103">
            <v>8103</v>
          </cell>
          <cell r="K103">
            <v>17</v>
          </cell>
          <cell r="L103">
            <v>77</v>
          </cell>
          <cell r="M103">
            <v>15</v>
          </cell>
          <cell r="N103">
            <v>0</v>
          </cell>
          <cell r="O103">
            <v>37</v>
          </cell>
          <cell r="P103">
            <v>192</v>
          </cell>
          <cell r="Q103">
            <v>139</v>
          </cell>
          <cell r="R103">
            <v>8014</v>
          </cell>
        </row>
        <row r="104">
          <cell r="H104" t="str">
            <v>Shelby</v>
          </cell>
          <cell r="I104">
            <v>6373</v>
          </cell>
          <cell r="J104">
            <v>6249</v>
          </cell>
          <cell r="K104">
            <v>32</v>
          </cell>
          <cell r="L104">
            <v>11</v>
          </cell>
          <cell r="M104">
            <v>13</v>
          </cell>
          <cell r="N104">
            <v>0</v>
          </cell>
          <cell r="O104">
            <v>21</v>
          </cell>
          <cell r="P104">
            <v>47</v>
          </cell>
          <cell r="Q104">
            <v>71</v>
          </cell>
          <cell r="R104">
            <v>6202</v>
          </cell>
        </row>
        <row r="105">
          <cell r="H105" t="str">
            <v>Stoddard</v>
          </cell>
          <cell r="I105">
            <v>29968</v>
          </cell>
          <cell r="J105">
            <v>29150</v>
          </cell>
          <cell r="K105">
            <v>275</v>
          </cell>
          <cell r="L105">
            <v>109</v>
          </cell>
          <cell r="M105">
            <v>51</v>
          </cell>
          <cell r="N105">
            <v>4</v>
          </cell>
          <cell r="O105">
            <v>77</v>
          </cell>
          <cell r="P105">
            <v>302</v>
          </cell>
          <cell r="Q105">
            <v>356</v>
          </cell>
          <cell r="R105">
            <v>28931</v>
          </cell>
        </row>
        <row r="106">
          <cell r="H106" t="str">
            <v>Stone</v>
          </cell>
          <cell r="I106">
            <v>32202</v>
          </cell>
          <cell r="J106">
            <v>31299</v>
          </cell>
          <cell r="K106">
            <v>53</v>
          </cell>
          <cell r="L106">
            <v>182</v>
          </cell>
          <cell r="M106">
            <v>96</v>
          </cell>
          <cell r="N106">
            <v>10</v>
          </cell>
          <cell r="O106">
            <v>126</v>
          </cell>
          <cell r="P106">
            <v>436</v>
          </cell>
          <cell r="Q106">
            <v>553</v>
          </cell>
          <cell r="R106">
            <v>30938</v>
          </cell>
        </row>
        <row r="107">
          <cell r="H107" t="str">
            <v>Sullivan</v>
          </cell>
          <cell r="I107">
            <v>6714</v>
          </cell>
          <cell r="J107">
            <v>5957</v>
          </cell>
          <cell r="K107">
            <v>34</v>
          </cell>
          <cell r="L107">
            <v>44</v>
          </cell>
          <cell r="M107">
            <v>8</v>
          </cell>
          <cell r="N107">
            <v>9</v>
          </cell>
          <cell r="O107">
            <v>582</v>
          </cell>
          <cell r="P107">
            <v>80</v>
          </cell>
          <cell r="Q107">
            <v>1248</v>
          </cell>
          <cell r="R107">
            <v>5350</v>
          </cell>
        </row>
        <row r="108">
          <cell r="H108" t="str">
            <v>Taney</v>
          </cell>
          <cell r="I108">
            <v>51675</v>
          </cell>
          <cell r="J108">
            <v>48375</v>
          </cell>
          <cell r="K108">
            <v>449</v>
          </cell>
          <cell r="L108">
            <v>410</v>
          </cell>
          <cell r="M108">
            <v>337</v>
          </cell>
          <cell r="N108">
            <v>46</v>
          </cell>
          <cell r="O108">
            <v>929</v>
          </cell>
          <cell r="P108">
            <v>1129</v>
          </cell>
          <cell r="Q108">
            <v>2494</v>
          </cell>
          <cell r="R108">
            <v>47083</v>
          </cell>
        </row>
        <row r="109">
          <cell r="H109" t="str">
            <v>Texas</v>
          </cell>
          <cell r="I109">
            <v>26008</v>
          </cell>
          <cell r="J109">
            <v>24332</v>
          </cell>
          <cell r="K109">
            <v>876</v>
          </cell>
          <cell r="L109">
            <v>180</v>
          </cell>
          <cell r="M109">
            <v>81</v>
          </cell>
          <cell r="N109">
            <v>8</v>
          </cell>
          <cell r="O109">
            <v>56</v>
          </cell>
          <cell r="P109">
            <v>475</v>
          </cell>
          <cell r="Q109">
            <v>425</v>
          </cell>
          <cell r="R109">
            <v>24010</v>
          </cell>
        </row>
        <row r="110">
          <cell r="H110" t="str">
            <v>Vernon</v>
          </cell>
          <cell r="I110">
            <v>21159</v>
          </cell>
          <cell r="J110">
            <v>20409</v>
          </cell>
          <cell r="K110">
            <v>102</v>
          </cell>
          <cell r="L110">
            <v>155</v>
          </cell>
          <cell r="M110">
            <v>104</v>
          </cell>
          <cell r="N110">
            <v>8</v>
          </cell>
          <cell r="O110">
            <v>86</v>
          </cell>
          <cell r="P110">
            <v>295</v>
          </cell>
          <cell r="Q110">
            <v>336</v>
          </cell>
          <cell r="R110">
            <v>20197</v>
          </cell>
        </row>
        <row r="111">
          <cell r="H111" t="str">
            <v>Warren</v>
          </cell>
          <cell r="I111">
            <v>32513</v>
          </cell>
          <cell r="J111">
            <v>30685</v>
          </cell>
          <cell r="K111">
            <v>621</v>
          </cell>
          <cell r="L111">
            <v>133</v>
          </cell>
          <cell r="M111">
            <v>136</v>
          </cell>
          <cell r="N111">
            <v>11</v>
          </cell>
          <cell r="O111">
            <v>352</v>
          </cell>
          <cell r="P111">
            <v>575</v>
          </cell>
          <cell r="Q111">
            <v>957</v>
          </cell>
          <cell r="R111">
            <v>30201</v>
          </cell>
        </row>
        <row r="112">
          <cell r="H112" t="str">
            <v>Washington</v>
          </cell>
          <cell r="I112">
            <v>25195</v>
          </cell>
          <cell r="J112">
            <v>24142</v>
          </cell>
          <cell r="K112">
            <v>557</v>
          </cell>
          <cell r="L112">
            <v>100</v>
          </cell>
          <cell r="M112">
            <v>48</v>
          </cell>
          <cell r="N112">
            <v>5</v>
          </cell>
          <cell r="O112">
            <v>37</v>
          </cell>
          <cell r="P112">
            <v>306</v>
          </cell>
          <cell r="Q112">
            <v>255</v>
          </cell>
          <cell r="R112">
            <v>23969</v>
          </cell>
        </row>
        <row r="113">
          <cell r="H113" t="str">
            <v>Wayne</v>
          </cell>
          <cell r="I113">
            <v>13521</v>
          </cell>
          <cell r="J113">
            <v>13138</v>
          </cell>
          <cell r="K113">
            <v>38</v>
          </cell>
          <cell r="L113">
            <v>56</v>
          </cell>
          <cell r="M113">
            <v>32</v>
          </cell>
          <cell r="N113">
            <v>2</v>
          </cell>
          <cell r="O113">
            <v>40</v>
          </cell>
          <cell r="P113">
            <v>215</v>
          </cell>
          <cell r="Q113">
            <v>140</v>
          </cell>
          <cell r="R113">
            <v>13053</v>
          </cell>
        </row>
        <row r="114">
          <cell r="H114" t="str">
            <v>Webster</v>
          </cell>
          <cell r="I114">
            <v>36202</v>
          </cell>
          <cell r="J114">
            <v>34855</v>
          </cell>
          <cell r="K114">
            <v>326</v>
          </cell>
          <cell r="L114">
            <v>244</v>
          </cell>
          <cell r="M114">
            <v>74</v>
          </cell>
          <cell r="N114">
            <v>8</v>
          </cell>
          <cell r="O114">
            <v>136</v>
          </cell>
          <cell r="P114">
            <v>559</v>
          </cell>
          <cell r="Q114">
            <v>612</v>
          </cell>
          <cell r="R114">
            <v>34469</v>
          </cell>
        </row>
        <row r="115">
          <cell r="H115" t="str">
            <v>Worth</v>
          </cell>
          <cell r="I115">
            <v>2171</v>
          </cell>
          <cell r="J115">
            <v>2121</v>
          </cell>
          <cell r="K115">
            <v>12</v>
          </cell>
          <cell r="L115">
            <v>5</v>
          </cell>
          <cell r="M115">
            <v>6</v>
          </cell>
          <cell r="N115">
            <v>0</v>
          </cell>
          <cell r="O115">
            <v>13</v>
          </cell>
          <cell r="P115">
            <v>14</v>
          </cell>
          <cell r="Q115">
            <v>23</v>
          </cell>
          <cell r="R115">
            <v>2115</v>
          </cell>
        </row>
        <row r="116">
          <cell r="H116" t="str">
            <v>Wright</v>
          </cell>
          <cell r="I116">
            <v>18815</v>
          </cell>
          <cell r="J116">
            <v>18289</v>
          </cell>
          <cell r="K116">
            <v>88</v>
          </cell>
          <cell r="L116">
            <v>106</v>
          </cell>
          <cell r="M116">
            <v>54</v>
          </cell>
          <cell r="N116">
            <v>8</v>
          </cell>
          <cell r="O116">
            <v>30</v>
          </cell>
          <cell r="P116">
            <v>240</v>
          </cell>
          <cell r="Q116">
            <v>238</v>
          </cell>
          <cell r="R116">
            <v>18123</v>
          </cell>
        </row>
        <row r="117">
          <cell r="H117" t="str">
            <v>St. Louis city</v>
          </cell>
          <cell r="I117">
            <v>319294</v>
          </cell>
          <cell r="J117">
            <v>140267</v>
          </cell>
          <cell r="K117">
            <v>157160</v>
          </cell>
          <cell r="L117">
            <v>838</v>
          </cell>
          <cell r="M117">
            <v>9291</v>
          </cell>
          <cell r="N117">
            <v>74</v>
          </cell>
          <cell r="O117">
            <v>4102</v>
          </cell>
          <cell r="P117">
            <v>7562</v>
          </cell>
          <cell r="Q117">
            <v>11130</v>
          </cell>
          <cell r="R117">
            <v>134702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"/>
  <sheetViews>
    <sheetView zoomScalePageLayoutView="0" workbookViewId="0" topLeftCell="A1">
      <pane ySplit="5" topLeftCell="A92" activePane="bottomLeft" state="frozen"/>
      <selection pane="topLeft" activeCell="A1" sqref="A1"/>
      <selection pane="bottomLeft" activeCell="O103" sqref="O103"/>
    </sheetView>
  </sheetViews>
  <sheetFormatPr defaultColWidth="9.140625" defaultRowHeight="15"/>
  <cols>
    <col min="1" max="1" width="15.421875" style="15" customWidth="1"/>
    <col min="2" max="10" width="10.7109375" style="24" customWidth="1"/>
    <col min="11" max="11" width="10.7109375" style="25" customWidth="1"/>
    <col min="12" max="16384" width="9.140625" style="26" customWidth="1"/>
  </cols>
  <sheetData>
    <row r="1" spans="1:11" s="17" customFormat="1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6"/>
    </row>
    <row r="2" spans="1:11" s="17" customFormat="1" ht="21">
      <c r="A2" s="1" t="s">
        <v>128</v>
      </c>
      <c r="B2" s="1"/>
      <c r="C2" s="1"/>
      <c r="D2" s="1"/>
      <c r="E2" s="1"/>
      <c r="F2" s="1"/>
      <c r="G2" s="1"/>
      <c r="H2" s="1"/>
      <c r="I2" s="1"/>
      <c r="J2" s="1"/>
      <c r="K2" s="16"/>
    </row>
    <row r="3" spans="1:11" s="17" customFormat="1" ht="21">
      <c r="A3" s="1" t="s">
        <v>126</v>
      </c>
      <c r="B3" s="1"/>
      <c r="C3" s="1"/>
      <c r="D3" s="1"/>
      <c r="E3" s="1"/>
      <c r="F3" s="1"/>
      <c r="G3" s="1"/>
      <c r="H3" s="1"/>
      <c r="I3" s="1"/>
      <c r="J3" s="1"/>
      <c r="K3" s="16"/>
    </row>
    <row r="4" spans="1:11" ht="18.75">
      <c r="A4" s="28"/>
      <c r="B4" s="28"/>
      <c r="C4" s="28"/>
      <c r="D4" s="29"/>
      <c r="E4" s="29"/>
      <c r="F4" s="29"/>
      <c r="G4" s="29"/>
      <c r="H4" s="29"/>
      <c r="I4" s="29"/>
      <c r="J4" s="29"/>
      <c r="K4" s="30"/>
    </row>
    <row r="5" spans="1:11" s="20" customFormat="1" ht="75.75" customHeight="1">
      <c r="A5" s="2" t="s">
        <v>1</v>
      </c>
      <c r="B5" s="18" t="s">
        <v>127</v>
      </c>
      <c r="C5" s="18" t="s">
        <v>117</v>
      </c>
      <c r="D5" s="18" t="s">
        <v>118</v>
      </c>
      <c r="E5" s="18" t="s">
        <v>119</v>
      </c>
      <c r="F5" s="18" t="s">
        <v>120</v>
      </c>
      <c r="G5" s="18" t="s">
        <v>121</v>
      </c>
      <c r="H5" s="18" t="s">
        <v>122</v>
      </c>
      <c r="I5" s="18" t="s">
        <v>123</v>
      </c>
      <c r="J5" s="18" t="s">
        <v>124</v>
      </c>
      <c r="K5" s="19" t="s">
        <v>125</v>
      </c>
    </row>
    <row r="6" spans="1:11" s="10" customFormat="1" ht="12.75">
      <c r="A6" s="3" t="s">
        <v>2</v>
      </c>
      <c r="B6" s="21">
        <f>VLOOKUP(A6,'[1]DEC_00_SF1_P007'!$C$4:$K$118,2,FALSE)</f>
        <v>24977</v>
      </c>
      <c r="C6" s="21">
        <f>VLOOKUP(A6,'[1]DEC_00_SF1_P007'!$C$4:$K$118,3,FALSE)</f>
        <v>23932</v>
      </c>
      <c r="D6" s="22">
        <f>VLOOKUP(A6,'[1]DEC_00_SF1_P007'!$C$4:$K$118,4,FALSE)</f>
        <v>299</v>
      </c>
      <c r="E6" s="22">
        <f>VLOOKUP(A6,'[1]DEC_00_SF1_P007'!$C$4:$K$118,5,FALSE)</f>
        <v>64</v>
      </c>
      <c r="F6" s="22">
        <f>VLOOKUP(A6,'[1]DEC_00_SF1_P007'!$C$4:$K$118,6,FALSE)</f>
        <v>347</v>
      </c>
      <c r="G6" s="22">
        <f>VLOOKUP(A6,'[1]DEC_00_SF1_P007'!$C$4:$K$118,7,FALSE)</f>
        <v>12</v>
      </c>
      <c r="H6" s="22">
        <f>VLOOKUP(A6,'[1]DEC_00_SF1_P007'!$C$4:$K$118,8,FALSE)</f>
        <v>103</v>
      </c>
      <c r="I6" s="22">
        <f>VLOOKUP(A6,'[1]DEC_00_SF1_P007'!$C$4:$K$118,9,FALSE)</f>
        <v>220</v>
      </c>
      <c r="J6" s="22">
        <f>VLOOKUP(A6,'[2]DEC_00_SF1_P008'!$C$5:$M$119,11,FALSE)</f>
        <v>315</v>
      </c>
      <c r="K6" s="22">
        <f>B6-(VLOOKUP(A6,'[2]DEC_00_SF1_P008'!$C$5:$F$119,4,FALSE))</f>
        <v>1239</v>
      </c>
    </row>
    <row r="7" spans="1:11" s="10" customFormat="1" ht="12.75">
      <c r="A7" s="3" t="s">
        <v>3</v>
      </c>
      <c r="B7" s="21">
        <f>VLOOKUP(A7,'[1]DEC_00_SF1_P007'!$C$4:$K$118,2,FALSE)</f>
        <v>16492</v>
      </c>
      <c r="C7" s="21">
        <f>VLOOKUP(A7,'[1]DEC_00_SF1_P007'!$C$4:$K$118,3,FALSE)</f>
        <v>16225</v>
      </c>
      <c r="D7" s="22">
        <f>VLOOKUP(A7,'[1]DEC_00_SF1_P007'!$C$4:$K$118,4,FALSE)</f>
        <v>69</v>
      </c>
      <c r="E7" s="22">
        <f>VLOOKUP(A7,'[1]DEC_00_SF1_P007'!$C$4:$K$118,5,FALSE)</f>
        <v>56</v>
      </c>
      <c r="F7" s="22">
        <f>VLOOKUP(A7,'[1]DEC_00_SF1_P007'!$C$4:$K$118,6,FALSE)</f>
        <v>37</v>
      </c>
      <c r="G7" s="22">
        <f>VLOOKUP(A7,'[1]DEC_00_SF1_P007'!$C$4:$K$118,7,FALSE)</f>
        <v>1</v>
      </c>
      <c r="H7" s="22">
        <f>VLOOKUP(A7,'[1]DEC_00_SF1_P007'!$C$4:$K$118,8,FALSE)</f>
        <v>29</v>
      </c>
      <c r="I7" s="22">
        <f>VLOOKUP(A7,'[1]DEC_00_SF1_P007'!$C$4:$K$118,9,FALSE)</f>
        <v>75</v>
      </c>
      <c r="J7" s="22">
        <f>VLOOKUP(A7,'[2]DEC_00_SF1_P008'!$C$5:$M$119,11,FALSE)</f>
        <v>138</v>
      </c>
      <c r="K7" s="22">
        <f>B7-(VLOOKUP(A7,'[2]DEC_00_SF1_P008'!$C$5:$F$119,4,FALSE))</f>
        <v>363</v>
      </c>
    </row>
    <row r="8" spans="1:11" s="10" customFormat="1" ht="12.75">
      <c r="A8" s="3" t="s">
        <v>4</v>
      </c>
      <c r="B8" s="21">
        <f>VLOOKUP(A8,'[1]DEC_00_SF1_P007'!$C$4:$K$118,2,FALSE)</f>
        <v>6430</v>
      </c>
      <c r="C8" s="21">
        <f>VLOOKUP(A8,'[1]DEC_00_SF1_P007'!$C$4:$K$118,3,FALSE)</f>
        <v>6237</v>
      </c>
      <c r="D8" s="22">
        <f>VLOOKUP(A8,'[1]DEC_00_SF1_P007'!$C$4:$K$118,4,FALSE)</f>
        <v>132</v>
      </c>
      <c r="E8" s="22">
        <f>VLOOKUP(A8,'[1]DEC_00_SF1_P007'!$C$4:$K$118,5,FALSE)</f>
        <v>12</v>
      </c>
      <c r="F8" s="22">
        <f>VLOOKUP(A8,'[1]DEC_00_SF1_P007'!$C$4:$K$118,6,FALSE)</f>
        <v>9</v>
      </c>
      <c r="G8" s="22">
        <f>VLOOKUP(A8,'[1]DEC_00_SF1_P007'!$C$4:$K$118,7,FALSE)</f>
        <v>0</v>
      </c>
      <c r="H8" s="22">
        <f>VLOOKUP(A8,'[1]DEC_00_SF1_P007'!$C$4:$K$118,8,FALSE)</f>
        <v>20</v>
      </c>
      <c r="I8" s="22">
        <f>VLOOKUP(A8,'[1]DEC_00_SF1_P007'!$C$4:$K$118,9,FALSE)</f>
        <v>20</v>
      </c>
      <c r="J8" s="22">
        <f>VLOOKUP(A8,'[2]DEC_00_SF1_P008'!$C$5:$M$119,11,FALSE)</f>
        <v>43</v>
      </c>
      <c r="K8" s="22">
        <f>B8-(VLOOKUP(A8,'[2]DEC_00_SF1_P008'!$C$5:$F$119,4,FALSE))</f>
        <v>219</v>
      </c>
    </row>
    <row r="9" spans="1:11" s="10" customFormat="1" ht="12.75">
      <c r="A9" s="3" t="s">
        <v>5</v>
      </c>
      <c r="B9" s="21">
        <f>VLOOKUP(A9,'[1]DEC_00_SF1_P007'!$C$4:$K$118,2,FALSE)</f>
        <v>25853</v>
      </c>
      <c r="C9" s="21">
        <f>VLOOKUP(A9,'[1]DEC_00_SF1_P007'!$C$4:$K$118,3,FALSE)</f>
        <v>23547</v>
      </c>
      <c r="D9" s="22">
        <f>VLOOKUP(A9,'[1]DEC_00_SF1_P007'!$C$4:$K$118,4,FALSE)</f>
        <v>1859</v>
      </c>
      <c r="E9" s="22">
        <f>VLOOKUP(A9,'[1]DEC_00_SF1_P007'!$C$4:$K$118,5,FALSE)</f>
        <v>68</v>
      </c>
      <c r="F9" s="22">
        <f>VLOOKUP(A9,'[1]DEC_00_SF1_P007'!$C$4:$K$118,6,FALSE)</f>
        <v>89</v>
      </c>
      <c r="G9" s="22">
        <f>VLOOKUP(A9,'[1]DEC_00_SF1_P007'!$C$4:$K$118,7,FALSE)</f>
        <v>8</v>
      </c>
      <c r="H9" s="22">
        <f>VLOOKUP(A9,'[1]DEC_00_SF1_P007'!$C$4:$K$118,8,FALSE)</f>
        <v>54</v>
      </c>
      <c r="I9" s="22">
        <f>VLOOKUP(A9,'[1]DEC_00_SF1_P007'!$C$4:$K$118,9,FALSE)</f>
        <v>228</v>
      </c>
      <c r="J9" s="22">
        <f>VLOOKUP(A9,'[2]DEC_00_SF1_P008'!$C$5:$M$119,11,FALSE)</f>
        <v>189</v>
      </c>
      <c r="K9" s="22">
        <f>B9-(VLOOKUP(A9,'[2]DEC_00_SF1_P008'!$C$5:$F$119,4,FALSE))</f>
        <v>2428</v>
      </c>
    </row>
    <row r="10" spans="1:11" s="10" customFormat="1" ht="12.75">
      <c r="A10" s="3" t="s">
        <v>6</v>
      </c>
      <c r="B10" s="21">
        <f>VLOOKUP(A10,'[1]DEC_00_SF1_P007'!$C$4:$K$118,2,FALSE)</f>
        <v>34010</v>
      </c>
      <c r="C10" s="21">
        <f>VLOOKUP(A10,'[1]DEC_00_SF1_P007'!$C$4:$K$118,3,FALSE)</f>
        <v>31999</v>
      </c>
      <c r="D10" s="22">
        <f>VLOOKUP(A10,'[1]DEC_00_SF1_P007'!$C$4:$K$118,4,FALSE)</f>
        <v>39</v>
      </c>
      <c r="E10" s="22">
        <f>VLOOKUP(A10,'[1]DEC_00_SF1_P007'!$C$4:$K$118,5,FALSE)</f>
        <v>292</v>
      </c>
      <c r="F10" s="22">
        <f>VLOOKUP(A10,'[1]DEC_00_SF1_P007'!$C$4:$K$118,6,FALSE)</f>
        <v>91</v>
      </c>
      <c r="G10" s="22">
        <f>VLOOKUP(A10,'[1]DEC_00_SF1_P007'!$C$4:$K$118,7,FALSE)</f>
        <v>11</v>
      </c>
      <c r="H10" s="22">
        <f>VLOOKUP(A10,'[1]DEC_00_SF1_P007'!$C$4:$K$118,8,FALSE)</f>
        <v>1107</v>
      </c>
      <c r="I10" s="22">
        <f>VLOOKUP(A10,'[1]DEC_00_SF1_P007'!$C$4:$K$118,9,FALSE)</f>
        <v>471</v>
      </c>
      <c r="J10" s="22">
        <f>VLOOKUP(A10,'[2]DEC_00_SF1_P008'!$C$5:$M$119,11,FALSE)</f>
        <v>1713</v>
      </c>
      <c r="K10" s="22">
        <f>B10-(VLOOKUP(A10,'[2]DEC_00_SF1_P008'!$C$5:$F$119,4,FALSE))</f>
        <v>2524</v>
      </c>
    </row>
    <row r="11" spans="1:11" s="10" customFormat="1" ht="12.75">
      <c r="A11" s="3" t="s">
        <v>7</v>
      </c>
      <c r="B11" s="21">
        <f>VLOOKUP(A11,'[1]DEC_00_SF1_P007'!$C$4:$K$118,2,FALSE)</f>
        <v>12541</v>
      </c>
      <c r="C11" s="21">
        <f>VLOOKUP(A11,'[1]DEC_00_SF1_P007'!$C$4:$K$118,3,FALSE)</f>
        <v>12156</v>
      </c>
      <c r="D11" s="22">
        <f>VLOOKUP(A11,'[1]DEC_00_SF1_P007'!$C$4:$K$118,4,FALSE)</f>
        <v>36</v>
      </c>
      <c r="E11" s="22">
        <f>VLOOKUP(A11,'[1]DEC_00_SF1_P007'!$C$4:$K$118,5,FALSE)</f>
        <v>104</v>
      </c>
      <c r="F11" s="22">
        <f>VLOOKUP(A11,'[1]DEC_00_SF1_P007'!$C$4:$K$118,6,FALSE)</f>
        <v>35</v>
      </c>
      <c r="G11" s="22">
        <f>VLOOKUP(A11,'[1]DEC_00_SF1_P007'!$C$4:$K$118,7,FALSE)</f>
        <v>12</v>
      </c>
      <c r="H11" s="22">
        <f>VLOOKUP(A11,'[1]DEC_00_SF1_P007'!$C$4:$K$118,8,FALSE)</f>
        <v>17</v>
      </c>
      <c r="I11" s="22">
        <f>VLOOKUP(A11,'[1]DEC_00_SF1_P007'!$C$4:$K$118,9,FALSE)</f>
        <v>181</v>
      </c>
      <c r="J11" s="22">
        <f>VLOOKUP(A11,'[2]DEC_00_SF1_P008'!$C$5:$M$119,11,FALSE)</f>
        <v>119</v>
      </c>
      <c r="K11" s="22">
        <f>B11-(VLOOKUP(A11,'[2]DEC_00_SF1_P008'!$C$5:$F$119,4,FALSE))</f>
        <v>463</v>
      </c>
    </row>
    <row r="12" spans="1:11" s="10" customFormat="1" ht="12.75">
      <c r="A12" s="3" t="s">
        <v>8</v>
      </c>
      <c r="B12" s="21">
        <f>VLOOKUP(A12,'[1]DEC_00_SF1_P007'!$C$4:$K$118,2,FALSE)</f>
        <v>16653</v>
      </c>
      <c r="C12" s="21">
        <f>VLOOKUP(A12,'[1]DEC_00_SF1_P007'!$C$4:$K$118,3,FALSE)</f>
        <v>16208</v>
      </c>
      <c r="D12" s="22">
        <f>VLOOKUP(A12,'[1]DEC_00_SF1_P007'!$C$4:$K$118,4,FALSE)</f>
        <v>101</v>
      </c>
      <c r="E12" s="22">
        <f>VLOOKUP(A12,'[1]DEC_00_SF1_P007'!$C$4:$K$118,5,FALSE)</f>
        <v>99</v>
      </c>
      <c r="F12" s="22">
        <f>VLOOKUP(A12,'[1]DEC_00_SF1_P007'!$C$4:$K$118,6,FALSE)</f>
        <v>25</v>
      </c>
      <c r="G12" s="22">
        <f>VLOOKUP(A12,'[1]DEC_00_SF1_P007'!$C$4:$K$118,7,FALSE)</f>
        <v>2</v>
      </c>
      <c r="H12" s="22">
        <f>VLOOKUP(A12,'[1]DEC_00_SF1_P007'!$C$4:$K$118,8,FALSE)</f>
        <v>65</v>
      </c>
      <c r="I12" s="22">
        <f>VLOOKUP(A12,'[1]DEC_00_SF1_P007'!$C$4:$K$118,9,FALSE)</f>
        <v>153</v>
      </c>
      <c r="J12" s="22">
        <f>VLOOKUP(A12,'[2]DEC_00_SF1_P008'!$C$5:$M$119,11,FALSE)</f>
        <v>179</v>
      </c>
      <c r="K12" s="22">
        <f>B12-(VLOOKUP(A12,'[2]DEC_00_SF1_P008'!$C$5:$F$119,4,FALSE))</f>
        <v>539</v>
      </c>
    </row>
    <row r="13" spans="1:11" s="10" customFormat="1" ht="12.75">
      <c r="A13" s="3" t="s">
        <v>9</v>
      </c>
      <c r="B13" s="21">
        <f>VLOOKUP(A13,'[1]DEC_00_SF1_P007'!$C$4:$K$118,2,FALSE)</f>
        <v>17180</v>
      </c>
      <c r="C13" s="21">
        <f>VLOOKUP(A13,'[1]DEC_00_SF1_P007'!$C$4:$K$118,3,FALSE)</f>
        <v>16830</v>
      </c>
      <c r="D13" s="22">
        <f>VLOOKUP(A13,'[1]DEC_00_SF1_P007'!$C$4:$K$118,4,FALSE)</f>
        <v>25</v>
      </c>
      <c r="E13" s="22">
        <f>VLOOKUP(A13,'[1]DEC_00_SF1_P007'!$C$4:$K$118,5,FALSE)</f>
        <v>91</v>
      </c>
      <c r="F13" s="22">
        <f>VLOOKUP(A13,'[1]DEC_00_SF1_P007'!$C$4:$K$118,6,FALSE)</f>
        <v>22</v>
      </c>
      <c r="G13" s="22">
        <f>VLOOKUP(A13,'[1]DEC_00_SF1_P007'!$C$4:$K$118,7,FALSE)</f>
        <v>2</v>
      </c>
      <c r="H13" s="22">
        <f>VLOOKUP(A13,'[1]DEC_00_SF1_P007'!$C$4:$K$118,8,FALSE)</f>
        <v>21</v>
      </c>
      <c r="I13" s="22">
        <f>VLOOKUP(A13,'[1]DEC_00_SF1_P007'!$C$4:$K$118,9,FALSE)</f>
        <v>189</v>
      </c>
      <c r="J13" s="22">
        <f>VLOOKUP(A13,'[2]DEC_00_SF1_P008'!$C$5:$M$119,11,FALSE)</f>
        <v>153</v>
      </c>
      <c r="K13" s="22">
        <f>B13-(VLOOKUP(A13,'[2]DEC_00_SF1_P008'!$C$5:$F$119,4,FALSE))</f>
        <v>471</v>
      </c>
    </row>
    <row r="14" spans="1:11" s="10" customFormat="1" ht="12.75">
      <c r="A14" s="3" t="s">
        <v>10</v>
      </c>
      <c r="B14" s="21">
        <f>VLOOKUP(A14,'[1]DEC_00_SF1_P007'!$C$4:$K$118,2,FALSE)</f>
        <v>12029</v>
      </c>
      <c r="C14" s="21">
        <f>VLOOKUP(A14,'[1]DEC_00_SF1_P007'!$C$4:$K$118,3,FALSE)</f>
        <v>11763</v>
      </c>
      <c r="D14" s="22">
        <f>VLOOKUP(A14,'[1]DEC_00_SF1_P007'!$C$4:$K$118,4,FALSE)</f>
        <v>25</v>
      </c>
      <c r="E14" s="22">
        <f>VLOOKUP(A14,'[1]DEC_00_SF1_P007'!$C$4:$K$118,5,FALSE)</f>
        <v>87</v>
      </c>
      <c r="F14" s="22">
        <f>VLOOKUP(A14,'[1]DEC_00_SF1_P007'!$C$4:$K$118,6,FALSE)</f>
        <v>26</v>
      </c>
      <c r="G14" s="22">
        <f>VLOOKUP(A14,'[1]DEC_00_SF1_P007'!$C$4:$K$118,7,FALSE)</f>
        <v>0</v>
      </c>
      <c r="H14" s="22">
        <f>VLOOKUP(A14,'[1]DEC_00_SF1_P007'!$C$4:$K$118,8,FALSE)</f>
        <v>16</v>
      </c>
      <c r="I14" s="22">
        <f>VLOOKUP(A14,'[1]DEC_00_SF1_P007'!$C$4:$K$118,9,FALSE)</f>
        <v>112</v>
      </c>
      <c r="J14" s="22">
        <f>VLOOKUP(A14,'[2]DEC_00_SF1_P008'!$C$5:$M$119,11,FALSE)</f>
        <v>68</v>
      </c>
      <c r="K14" s="22">
        <f>B14-(VLOOKUP(A14,'[2]DEC_00_SF1_P008'!$C$5:$F$119,4,FALSE))</f>
        <v>315</v>
      </c>
    </row>
    <row r="15" spans="1:11" s="10" customFormat="1" ht="12.75">
      <c r="A15" s="3" t="s">
        <v>11</v>
      </c>
      <c r="B15" s="21">
        <f>VLOOKUP(A15,'[1]DEC_00_SF1_P007'!$C$4:$K$118,2,FALSE)</f>
        <v>135454</v>
      </c>
      <c r="C15" s="21">
        <f>VLOOKUP(A15,'[1]DEC_00_SF1_P007'!$C$4:$K$118,3,FALSE)</f>
        <v>115714</v>
      </c>
      <c r="D15" s="22">
        <f>VLOOKUP(A15,'[1]DEC_00_SF1_P007'!$C$4:$K$118,4,FALSE)</f>
        <v>11572</v>
      </c>
      <c r="E15" s="22">
        <f>VLOOKUP(A15,'[1]DEC_00_SF1_P007'!$C$4:$K$118,5,FALSE)</f>
        <v>567</v>
      </c>
      <c r="F15" s="22">
        <f>VLOOKUP(A15,'[1]DEC_00_SF1_P007'!$C$4:$K$118,6,FALSE)</f>
        <v>4015</v>
      </c>
      <c r="G15" s="22">
        <f>VLOOKUP(A15,'[1]DEC_00_SF1_P007'!$C$4:$K$118,7,FALSE)</f>
        <v>42</v>
      </c>
      <c r="H15" s="22">
        <f>VLOOKUP(A15,'[1]DEC_00_SF1_P007'!$C$4:$K$118,8,FALSE)</f>
        <v>931</v>
      </c>
      <c r="I15" s="22">
        <f>VLOOKUP(A15,'[1]DEC_00_SF1_P007'!$C$4:$K$118,9,FALSE)</f>
        <v>2613</v>
      </c>
      <c r="J15" s="22">
        <f>VLOOKUP(A15,'[2]DEC_00_SF1_P008'!$C$5:$M$119,11,FALSE)</f>
        <v>2413</v>
      </c>
      <c r="K15" s="22">
        <f>B15-(VLOOKUP(A15,'[2]DEC_00_SF1_P008'!$C$5:$F$119,4,FALSE))</f>
        <v>21087</v>
      </c>
    </row>
    <row r="16" spans="1:11" s="10" customFormat="1" ht="12.75">
      <c r="A16" s="3" t="s">
        <v>12</v>
      </c>
      <c r="B16" s="21">
        <f>VLOOKUP(A16,'[1]DEC_00_SF1_P007'!$C$4:$K$118,2,FALSE)</f>
        <v>85998</v>
      </c>
      <c r="C16" s="21">
        <f>VLOOKUP(A16,'[1]DEC_00_SF1_P007'!$C$4:$K$118,3,FALSE)</f>
        <v>79744</v>
      </c>
      <c r="D16" s="22">
        <f>VLOOKUP(A16,'[1]DEC_00_SF1_P007'!$C$4:$K$118,4,FALSE)</f>
        <v>3751</v>
      </c>
      <c r="E16" s="22">
        <f>VLOOKUP(A16,'[1]DEC_00_SF1_P007'!$C$4:$K$118,5,FALSE)</f>
        <v>363</v>
      </c>
      <c r="F16" s="22">
        <f>VLOOKUP(A16,'[1]DEC_00_SF1_P007'!$C$4:$K$118,6,FALSE)</f>
        <v>386</v>
      </c>
      <c r="G16" s="22">
        <f>VLOOKUP(A16,'[1]DEC_00_SF1_P007'!$C$4:$K$118,7,FALSE)</f>
        <v>20</v>
      </c>
      <c r="H16" s="22">
        <f>VLOOKUP(A16,'[1]DEC_00_SF1_P007'!$C$4:$K$118,8,FALSE)</f>
        <v>557</v>
      </c>
      <c r="I16" s="22">
        <f>VLOOKUP(A16,'[1]DEC_00_SF1_P007'!$C$4:$K$118,9,FALSE)</f>
        <v>1177</v>
      </c>
      <c r="J16" s="22">
        <f>VLOOKUP(A16,'[2]DEC_00_SF1_P008'!$C$5:$M$119,11,FALSE)</f>
        <v>2086</v>
      </c>
      <c r="K16" s="22">
        <f>B16-(VLOOKUP(A16,'[2]DEC_00_SF1_P008'!$C$5:$F$119,4,FALSE))</f>
        <v>7592</v>
      </c>
    </row>
    <row r="17" spans="1:11" s="10" customFormat="1" ht="12.75">
      <c r="A17" s="3" t="s">
        <v>13</v>
      </c>
      <c r="B17" s="21">
        <f>VLOOKUP(A17,'[1]DEC_00_SF1_P007'!$C$4:$K$118,2,FALSE)</f>
        <v>40867</v>
      </c>
      <c r="C17" s="21">
        <f>VLOOKUP(A17,'[1]DEC_00_SF1_P007'!$C$4:$K$118,3,FALSE)</f>
        <v>37663</v>
      </c>
      <c r="D17" s="22">
        <f>VLOOKUP(A17,'[1]DEC_00_SF1_P007'!$C$4:$K$118,4,FALSE)</f>
        <v>2132</v>
      </c>
      <c r="E17" s="22">
        <f>VLOOKUP(A17,'[1]DEC_00_SF1_P007'!$C$4:$K$118,5,FALSE)</f>
        <v>227</v>
      </c>
      <c r="F17" s="22">
        <f>VLOOKUP(A17,'[1]DEC_00_SF1_P007'!$C$4:$K$118,6,FALSE)</f>
        <v>178</v>
      </c>
      <c r="G17" s="22">
        <f>VLOOKUP(A17,'[1]DEC_00_SF1_P007'!$C$4:$K$118,7,FALSE)</f>
        <v>5</v>
      </c>
      <c r="H17" s="22">
        <f>VLOOKUP(A17,'[1]DEC_00_SF1_P007'!$C$4:$K$118,8,FALSE)</f>
        <v>107</v>
      </c>
      <c r="I17" s="22">
        <f>VLOOKUP(A17,'[1]DEC_00_SF1_P007'!$C$4:$K$118,9,FALSE)</f>
        <v>555</v>
      </c>
      <c r="J17" s="22">
        <f>VLOOKUP(A17,'[2]DEC_00_SF1_P008'!$C$5:$M$119,11,FALSE)</f>
        <v>412</v>
      </c>
      <c r="K17" s="22">
        <f>B17-(VLOOKUP(A17,'[2]DEC_00_SF1_P008'!$C$5:$F$119,4,FALSE))</f>
        <v>3432</v>
      </c>
    </row>
    <row r="18" spans="1:11" s="10" customFormat="1" ht="12.75">
      <c r="A18" s="3" t="s">
        <v>14</v>
      </c>
      <c r="B18" s="21">
        <f>VLOOKUP(A18,'[1]DEC_00_SF1_P007'!$C$4:$K$118,2,FALSE)</f>
        <v>8969</v>
      </c>
      <c r="C18" s="21">
        <f>VLOOKUP(A18,'[1]DEC_00_SF1_P007'!$C$4:$K$118,3,FALSE)</f>
        <v>8840</v>
      </c>
      <c r="D18" s="22">
        <f>VLOOKUP(A18,'[1]DEC_00_SF1_P007'!$C$4:$K$118,4,FALSE)</f>
        <v>12</v>
      </c>
      <c r="E18" s="22">
        <f>VLOOKUP(A18,'[1]DEC_00_SF1_P007'!$C$4:$K$118,5,FALSE)</f>
        <v>30</v>
      </c>
      <c r="F18" s="22">
        <f>VLOOKUP(A18,'[1]DEC_00_SF1_P007'!$C$4:$K$118,6,FALSE)</f>
        <v>11</v>
      </c>
      <c r="G18" s="22">
        <f>VLOOKUP(A18,'[1]DEC_00_SF1_P007'!$C$4:$K$118,7,FALSE)</f>
        <v>0</v>
      </c>
      <c r="H18" s="22">
        <f>VLOOKUP(A18,'[1]DEC_00_SF1_P007'!$C$4:$K$118,8,FALSE)</f>
        <v>16</v>
      </c>
      <c r="I18" s="22">
        <f>VLOOKUP(A18,'[1]DEC_00_SF1_P007'!$C$4:$K$118,9,FALSE)</f>
        <v>60</v>
      </c>
      <c r="J18" s="22">
        <f>VLOOKUP(A18,'[2]DEC_00_SF1_P008'!$C$5:$M$119,11,FALSE)</f>
        <v>67</v>
      </c>
      <c r="K18" s="22">
        <f>B18-(VLOOKUP(A18,'[2]DEC_00_SF1_P008'!$C$5:$F$119,4,FALSE))</f>
        <v>183</v>
      </c>
    </row>
    <row r="19" spans="1:11" s="10" customFormat="1" ht="12.75">
      <c r="A19" s="3" t="s">
        <v>15</v>
      </c>
      <c r="B19" s="21">
        <f>VLOOKUP(A19,'[1]DEC_00_SF1_P007'!$C$4:$K$118,2,FALSE)</f>
        <v>40766</v>
      </c>
      <c r="C19" s="21">
        <f>VLOOKUP(A19,'[1]DEC_00_SF1_P007'!$C$4:$K$118,3,FALSE)</f>
        <v>37420</v>
      </c>
      <c r="D19" s="22">
        <f>VLOOKUP(A19,'[1]DEC_00_SF1_P007'!$C$4:$K$118,4,FALSE)</f>
        <v>2307</v>
      </c>
      <c r="E19" s="22">
        <f>VLOOKUP(A19,'[1]DEC_00_SF1_P007'!$C$4:$K$118,5,FALSE)</f>
        <v>210</v>
      </c>
      <c r="F19" s="22">
        <f>VLOOKUP(A19,'[1]DEC_00_SF1_P007'!$C$4:$K$118,6,FALSE)</f>
        <v>210</v>
      </c>
      <c r="G19" s="22">
        <f>VLOOKUP(A19,'[1]DEC_00_SF1_P007'!$C$4:$K$118,7,FALSE)</f>
        <v>5</v>
      </c>
      <c r="H19" s="22">
        <f>VLOOKUP(A19,'[1]DEC_00_SF1_P007'!$C$4:$K$118,8,FALSE)</f>
        <v>121</v>
      </c>
      <c r="I19" s="22">
        <f>VLOOKUP(A19,'[1]DEC_00_SF1_P007'!$C$4:$K$118,9,FALSE)</f>
        <v>493</v>
      </c>
      <c r="J19" s="22">
        <f>VLOOKUP(A19,'[2]DEC_00_SF1_P008'!$C$5:$M$119,11,FALSE)</f>
        <v>377</v>
      </c>
      <c r="K19" s="22">
        <f>B19-(VLOOKUP(A19,'[2]DEC_00_SF1_P008'!$C$5:$F$119,4,FALSE))</f>
        <v>3575</v>
      </c>
    </row>
    <row r="20" spans="1:11" s="10" customFormat="1" ht="12.75">
      <c r="A20" s="3" t="s">
        <v>16</v>
      </c>
      <c r="B20" s="21">
        <f>VLOOKUP(A20,'[1]DEC_00_SF1_P007'!$C$4:$K$118,2,FALSE)</f>
        <v>37051</v>
      </c>
      <c r="C20" s="21">
        <f>VLOOKUP(A20,'[1]DEC_00_SF1_P007'!$C$4:$K$118,3,FALSE)</f>
        <v>36190</v>
      </c>
      <c r="D20" s="22">
        <f>VLOOKUP(A20,'[1]DEC_00_SF1_P007'!$C$4:$K$118,4,FALSE)</f>
        <v>95</v>
      </c>
      <c r="E20" s="22">
        <f>VLOOKUP(A20,'[1]DEC_00_SF1_P007'!$C$4:$K$118,5,FALSE)</f>
        <v>181</v>
      </c>
      <c r="F20" s="22">
        <f>VLOOKUP(A20,'[1]DEC_00_SF1_P007'!$C$4:$K$118,6,FALSE)</f>
        <v>107</v>
      </c>
      <c r="G20" s="22">
        <f>VLOOKUP(A20,'[1]DEC_00_SF1_P007'!$C$4:$K$118,7,FALSE)</f>
        <v>14</v>
      </c>
      <c r="H20" s="22">
        <f>VLOOKUP(A20,'[1]DEC_00_SF1_P007'!$C$4:$K$118,8,FALSE)</f>
        <v>82</v>
      </c>
      <c r="I20" s="22">
        <f>VLOOKUP(A20,'[1]DEC_00_SF1_P007'!$C$4:$K$118,9,FALSE)</f>
        <v>382</v>
      </c>
      <c r="J20" s="22">
        <f>VLOOKUP(A20,'[2]DEC_00_SF1_P008'!$C$5:$M$119,11,FALSE)</f>
        <v>346</v>
      </c>
      <c r="K20" s="22">
        <f>B20-(VLOOKUP(A20,'[2]DEC_00_SF1_P008'!$C$5:$F$119,4,FALSE))</f>
        <v>1097</v>
      </c>
    </row>
    <row r="21" spans="1:11" s="10" customFormat="1" ht="12.75">
      <c r="A21" s="3" t="s">
        <v>17</v>
      </c>
      <c r="B21" s="21">
        <f>VLOOKUP(A21,'[1]DEC_00_SF1_P007'!$C$4:$K$118,2,FALSE)</f>
        <v>68693</v>
      </c>
      <c r="C21" s="21">
        <f>VLOOKUP(A21,'[1]DEC_00_SF1_P007'!$C$4:$K$118,3,FALSE)</f>
        <v>63290</v>
      </c>
      <c r="D21" s="22">
        <f>VLOOKUP(A21,'[1]DEC_00_SF1_P007'!$C$4:$K$118,4,FALSE)</f>
        <v>3624</v>
      </c>
      <c r="E21" s="22">
        <f>VLOOKUP(A21,'[1]DEC_00_SF1_P007'!$C$4:$K$118,5,FALSE)</f>
        <v>248</v>
      </c>
      <c r="F21" s="22">
        <f>VLOOKUP(A21,'[1]DEC_00_SF1_P007'!$C$4:$K$118,6,FALSE)</f>
        <v>515</v>
      </c>
      <c r="G21" s="22">
        <f>VLOOKUP(A21,'[1]DEC_00_SF1_P007'!$C$4:$K$118,7,FALSE)</f>
        <v>18</v>
      </c>
      <c r="H21" s="22">
        <f>VLOOKUP(A21,'[1]DEC_00_SF1_P007'!$C$4:$K$118,8,FALSE)</f>
        <v>211</v>
      </c>
      <c r="I21" s="22">
        <f>VLOOKUP(A21,'[1]DEC_00_SF1_P007'!$C$4:$K$118,9,FALSE)</f>
        <v>787</v>
      </c>
      <c r="J21" s="22">
        <f>VLOOKUP(A21,'[2]DEC_00_SF1_P008'!$C$5:$M$119,11,FALSE)</f>
        <v>624</v>
      </c>
      <c r="K21" s="22">
        <f>B21-(VLOOKUP(A21,'[2]DEC_00_SF1_P008'!$C$5:$F$119,4,FALSE))</f>
        <v>5767</v>
      </c>
    </row>
    <row r="22" spans="1:11" s="10" customFormat="1" ht="12.75">
      <c r="A22" s="3" t="s">
        <v>18</v>
      </c>
      <c r="B22" s="21">
        <f>VLOOKUP(A22,'[1]DEC_00_SF1_P007'!$C$4:$K$118,2,FALSE)</f>
        <v>10285</v>
      </c>
      <c r="C22" s="21">
        <f>VLOOKUP(A22,'[1]DEC_00_SF1_P007'!$C$4:$K$118,3,FALSE)</f>
        <v>9971</v>
      </c>
      <c r="D22" s="22">
        <f>VLOOKUP(A22,'[1]DEC_00_SF1_P007'!$C$4:$K$118,4,FALSE)</f>
        <v>177</v>
      </c>
      <c r="E22" s="22">
        <f>VLOOKUP(A22,'[1]DEC_00_SF1_P007'!$C$4:$K$118,5,FALSE)</f>
        <v>28</v>
      </c>
      <c r="F22" s="22">
        <f>VLOOKUP(A22,'[1]DEC_00_SF1_P007'!$C$4:$K$118,6,FALSE)</f>
        <v>13</v>
      </c>
      <c r="G22" s="22">
        <f>VLOOKUP(A22,'[1]DEC_00_SF1_P007'!$C$4:$K$118,7,FALSE)</f>
        <v>1</v>
      </c>
      <c r="H22" s="22">
        <f>VLOOKUP(A22,'[1]DEC_00_SF1_P007'!$C$4:$K$118,8,FALSE)</f>
        <v>14</v>
      </c>
      <c r="I22" s="22">
        <f>VLOOKUP(A22,'[1]DEC_00_SF1_P007'!$C$4:$K$118,9,FALSE)</f>
        <v>81</v>
      </c>
      <c r="J22" s="22">
        <f>VLOOKUP(A22,'[2]DEC_00_SF1_P008'!$C$5:$M$119,11,FALSE)</f>
        <v>73</v>
      </c>
      <c r="K22" s="22">
        <f>B22-(VLOOKUP(A22,'[2]DEC_00_SF1_P008'!$C$5:$F$119,4,FALSE))</f>
        <v>366</v>
      </c>
    </row>
    <row r="23" spans="1:11" s="10" customFormat="1" ht="12.75">
      <c r="A23" s="3" t="s">
        <v>19</v>
      </c>
      <c r="B23" s="21">
        <f>VLOOKUP(A23,'[1]DEC_00_SF1_P007'!$C$4:$K$118,2,FALSE)</f>
        <v>5941</v>
      </c>
      <c r="C23" s="21">
        <f>VLOOKUP(A23,'[1]DEC_00_SF1_P007'!$C$4:$K$118,3,FALSE)</f>
        <v>5739</v>
      </c>
      <c r="D23" s="22">
        <f>VLOOKUP(A23,'[1]DEC_00_SF1_P007'!$C$4:$K$118,4,FALSE)</f>
        <v>5</v>
      </c>
      <c r="E23" s="22">
        <f>VLOOKUP(A23,'[1]DEC_00_SF1_P007'!$C$4:$K$118,5,FALSE)</f>
        <v>80</v>
      </c>
      <c r="F23" s="22">
        <f>VLOOKUP(A23,'[1]DEC_00_SF1_P007'!$C$4:$K$118,6,FALSE)</f>
        <v>6</v>
      </c>
      <c r="G23" s="22">
        <f>VLOOKUP(A23,'[1]DEC_00_SF1_P007'!$C$4:$K$118,7,FALSE)</f>
        <v>0</v>
      </c>
      <c r="H23" s="22">
        <f>VLOOKUP(A23,'[1]DEC_00_SF1_P007'!$C$4:$K$118,8,FALSE)</f>
        <v>2</v>
      </c>
      <c r="I23" s="22">
        <f>VLOOKUP(A23,'[1]DEC_00_SF1_P007'!$C$4:$K$118,9,FALSE)</f>
        <v>109</v>
      </c>
      <c r="J23" s="22">
        <f>VLOOKUP(A23,'[2]DEC_00_SF1_P008'!$C$5:$M$119,11,FALSE)</f>
        <v>72</v>
      </c>
      <c r="K23" s="22">
        <f>B23-(VLOOKUP(A23,'[2]DEC_00_SF1_P008'!$C$5:$F$119,4,FALSE))</f>
        <v>256</v>
      </c>
    </row>
    <row r="24" spans="1:11" s="10" customFormat="1" ht="12.75">
      <c r="A24" s="3" t="s">
        <v>20</v>
      </c>
      <c r="B24" s="21">
        <f>VLOOKUP(A24,'[1]DEC_00_SF1_P007'!$C$4:$K$118,2,FALSE)</f>
        <v>82092</v>
      </c>
      <c r="C24" s="21">
        <f>VLOOKUP(A24,'[1]DEC_00_SF1_P007'!$C$4:$K$118,3,FALSE)</f>
        <v>78499</v>
      </c>
      <c r="D24" s="22">
        <f>VLOOKUP(A24,'[1]DEC_00_SF1_P007'!$C$4:$K$118,4,FALSE)</f>
        <v>1166</v>
      </c>
      <c r="E24" s="22">
        <f>VLOOKUP(A24,'[1]DEC_00_SF1_P007'!$C$4:$K$118,5,FALSE)</f>
        <v>476</v>
      </c>
      <c r="F24" s="22">
        <f>VLOOKUP(A24,'[1]DEC_00_SF1_P007'!$C$4:$K$118,6,FALSE)</f>
        <v>397</v>
      </c>
      <c r="G24" s="22">
        <f>VLOOKUP(A24,'[1]DEC_00_SF1_P007'!$C$4:$K$118,7,FALSE)</f>
        <v>30</v>
      </c>
      <c r="H24" s="22">
        <f>VLOOKUP(A24,'[1]DEC_00_SF1_P007'!$C$4:$K$118,8,FALSE)</f>
        <v>413</v>
      </c>
      <c r="I24" s="22">
        <f>VLOOKUP(A24,'[1]DEC_00_SF1_P007'!$C$4:$K$118,9,FALSE)</f>
        <v>1111</v>
      </c>
      <c r="J24" s="22">
        <f>VLOOKUP(A24,'[2]DEC_00_SF1_P008'!$C$5:$M$119,11,FALSE)</f>
        <v>1816</v>
      </c>
      <c r="K24" s="22">
        <f>B24-(VLOOKUP(A24,'[2]DEC_00_SF1_P008'!$C$5:$F$119,4,FALSE))</f>
        <v>4808</v>
      </c>
    </row>
    <row r="25" spans="1:11" s="10" customFormat="1" ht="12.75">
      <c r="A25" s="3" t="s">
        <v>21</v>
      </c>
      <c r="B25" s="21">
        <f>VLOOKUP(A25,'[1]DEC_00_SF1_P007'!$C$4:$K$118,2,FALSE)</f>
        <v>13733</v>
      </c>
      <c r="C25" s="21">
        <f>VLOOKUP(A25,'[1]DEC_00_SF1_P007'!$C$4:$K$118,3,FALSE)</f>
        <v>13263</v>
      </c>
      <c r="D25" s="22">
        <f>VLOOKUP(A25,'[1]DEC_00_SF1_P007'!$C$4:$K$118,4,FALSE)</f>
        <v>44</v>
      </c>
      <c r="E25" s="22">
        <f>VLOOKUP(A25,'[1]DEC_00_SF1_P007'!$C$4:$K$118,5,FALSE)</f>
        <v>91</v>
      </c>
      <c r="F25" s="22">
        <f>VLOOKUP(A25,'[1]DEC_00_SF1_P007'!$C$4:$K$118,6,FALSE)</f>
        <v>63</v>
      </c>
      <c r="G25" s="22">
        <f>VLOOKUP(A25,'[1]DEC_00_SF1_P007'!$C$4:$K$118,7,FALSE)</f>
        <v>6</v>
      </c>
      <c r="H25" s="22">
        <f>VLOOKUP(A25,'[1]DEC_00_SF1_P007'!$C$4:$K$118,8,FALSE)</f>
        <v>69</v>
      </c>
      <c r="I25" s="22">
        <f>VLOOKUP(A25,'[1]DEC_00_SF1_P007'!$C$4:$K$118,9,FALSE)</f>
        <v>197</v>
      </c>
      <c r="J25" s="22">
        <f>VLOOKUP(A25,'[2]DEC_00_SF1_P008'!$C$5:$M$119,11,FALSE)</f>
        <v>153</v>
      </c>
      <c r="K25" s="22">
        <f>B25-(VLOOKUP(A25,'[2]DEC_00_SF1_P008'!$C$5:$F$119,4,FALSE))</f>
        <v>553</v>
      </c>
    </row>
    <row r="26" spans="1:11" s="10" customFormat="1" ht="12.75">
      <c r="A26" s="3" t="s">
        <v>22</v>
      </c>
      <c r="B26" s="21">
        <f>VLOOKUP(A26,'[1]DEC_00_SF1_P007'!$C$4:$K$118,2,FALSE)</f>
        <v>8438</v>
      </c>
      <c r="C26" s="21">
        <f>VLOOKUP(A26,'[1]DEC_00_SF1_P007'!$C$4:$K$118,3,FALSE)</f>
        <v>8100</v>
      </c>
      <c r="D26" s="22">
        <f>VLOOKUP(A26,'[1]DEC_00_SF1_P007'!$C$4:$K$118,4,FALSE)</f>
        <v>269</v>
      </c>
      <c r="E26" s="22">
        <f>VLOOKUP(A26,'[1]DEC_00_SF1_P007'!$C$4:$K$118,5,FALSE)</f>
        <v>14</v>
      </c>
      <c r="F26" s="22">
        <f>VLOOKUP(A26,'[1]DEC_00_SF1_P007'!$C$4:$K$118,6,FALSE)</f>
        <v>11</v>
      </c>
      <c r="G26" s="22">
        <f>VLOOKUP(A26,'[1]DEC_00_SF1_P007'!$C$4:$K$118,7,FALSE)</f>
        <v>0</v>
      </c>
      <c r="H26" s="22">
        <f>VLOOKUP(A26,'[1]DEC_00_SF1_P007'!$C$4:$K$118,8,FALSE)</f>
        <v>9</v>
      </c>
      <c r="I26" s="22">
        <f>VLOOKUP(A26,'[1]DEC_00_SF1_P007'!$C$4:$K$118,9,FALSE)</f>
        <v>35</v>
      </c>
      <c r="J26" s="22">
        <f>VLOOKUP(A26,'[2]DEC_00_SF1_P008'!$C$5:$M$119,11,FALSE)</f>
        <v>47</v>
      </c>
      <c r="K26" s="22">
        <f>B26-(VLOOKUP(A26,'[2]DEC_00_SF1_P008'!$C$5:$F$119,4,FALSE))</f>
        <v>371</v>
      </c>
    </row>
    <row r="27" spans="1:11" s="10" customFormat="1" ht="12.75">
      <c r="A27" s="3" t="s">
        <v>23</v>
      </c>
      <c r="B27" s="21">
        <f>VLOOKUP(A27,'[1]DEC_00_SF1_P007'!$C$4:$K$118,2,FALSE)</f>
        <v>54285</v>
      </c>
      <c r="C27" s="21">
        <f>VLOOKUP(A27,'[1]DEC_00_SF1_P007'!$C$4:$K$118,3,FALSE)</f>
        <v>52824</v>
      </c>
      <c r="D27" s="22">
        <f>VLOOKUP(A27,'[1]DEC_00_SF1_P007'!$C$4:$K$118,4,FALSE)</f>
        <v>145</v>
      </c>
      <c r="E27" s="22">
        <f>VLOOKUP(A27,'[1]DEC_00_SF1_P007'!$C$4:$K$118,5,FALSE)</f>
        <v>302</v>
      </c>
      <c r="F27" s="22">
        <f>VLOOKUP(A27,'[1]DEC_00_SF1_P007'!$C$4:$K$118,6,FALSE)</f>
        <v>157</v>
      </c>
      <c r="G27" s="22">
        <f>VLOOKUP(A27,'[1]DEC_00_SF1_P007'!$C$4:$K$118,7,FALSE)</f>
        <v>16</v>
      </c>
      <c r="H27" s="22">
        <f>VLOOKUP(A27,'[1]DEC_00_SF1_P007'!$C$4:$K$118,8,FALSE)</f>
        <v>230</v>
      </c>
      <c r="I27" s="22">
        <f>VLOOKUP(A27,'[1]DEC_00_SF1_P007'!$C$4:$K$118,9,FALSE)</f>
        <v>611</v>
      </c>
      <c r="J27" s="22">
        <f>VLOOKUP(A27,'[2]DEC_00_SF1_P008'!$C$5:$M$119,11,FALSE)</f>
        <v>714</v>
      </c>
      <c r="K27" s="22">
        <f>B27-(VLOOKUP(A27,'[2]DEC_00_SF1_P008'!$C$5:$F$119,4,FALSE))</f>
        <v>1876</v>
      </c>
    </row>
    <row r="28" spans="1:11" s="10" customFormat="1" ht="12.75">
      <c r="A28" s="3" t="s">
        <v>24</v>
      </c>
      <c r="B28" s="21">
        <f>VLOOKUP(A28,'[1]DEC_00_SF1_P007'!$C$4:$K$118,2,FALSE)</f>
        <v>7416</v>
      </c>
      <c r="C28" s="21">
        <f>VLOOKUP(A28,'[1]DEC_00_SF1_P007'!$C$4:$K$118,3,FALSE)</f>
        <v>7329</v>
      </c>
      <c r="D28" s="22">
        <f>VLOOKUP(A28,'[1]DEC_00_SF1_P007'!$C$4:$K$118,4,FALSE)</f>
        <v>5</v>
      </c>
      <c r="E28" s="22">
        <f>VLOOKUP(A28,'[1]DEC_00_SF1_P007'!$C$4:$K$118,5,FALSE)</f>
        <v>15</v>
      </c>
      <c r="F28" s="22">
        <f>VLOOKUP(A28,'[1]DEC_00_SF1_P007'!$C$4:$K$118,6,FALSE)</f>
        <v>5</v>
      </c>
      <c r="G28" s="22">
        <f>VLOOKUP(A28,'[1]DEC_00_SF1_P007'!$C$4:$K$118,7,FALSE)</f>
        <v>1</v>
      </c>
      <c r="H28" s="22">
        <f>VLOOKUP(A28,'[1]DEC_00_SF1_P007'!$C$4:$K$118,8,FALSE)</f>
        <v>16</v>
      </c>
      <c r="I28" s="22">
        <f>VLOOKUP(A28,'[1]DEC_00_SF1_P007'!$C$4:$K$118,9,FALSE)</f>
        <v>45</v>
      </c>
      <c r="J28" s="22">
        <f>VLOOKUP(A28,'[2]DEC_00_SF1_P008'!$C$5:$M$119,11,FALSE)</f>
        <v>52</v>
      </c>
      <c r="K28" s="22">
        <f>B28-(VLOOKUP(A28,'[2]DEC_00_SF1_P008'!$C$5:$F$119,4,FALSE))</f>
        <v>122</v>
      </c>
    </row>
    <row r="29" spans="1:11" s="10" customFormat="1" ht="12.75">
      <c r="A29" s="3" t="s">
        <v>25</v>
      </c>
      <c r="B29" s="21">
        <f>VLOOKUP(A29,'[1]DEC_00_SF1_P007'!$C$4:$K$118,2,FALSE)</f>
        <v>184006</v>
      </c>
      <c r="C29" s="21">
        <f>VLOOKUP(A29,'[1]DEC_00_SF1_P007'!$C$4:$K$118,3,FALSE)</f>
        <v>170129</v>
      </c>
      <c r="D29" s="22">
        <f>VLOOKUP(A29,'[1]DEC_00_SF1_P007'!$C$4:$K$118,4,FALSE)</f>
        <v>4894</v>
      </c>
      <c r="E29" s="22">
        <f>VLOOKUP(A29,'[1]DEC_00_SF1_P007'!$C$4:$K$118,5,FALSE)</f>
        <v>890</v>
      </c>
      <c r="F29" s="22">
        <f>VLOOKUP(A29,'[1]DEC_00_SF1_P007'!$C$4:$K$118,6,FALSE)</f>
        <v>2479</v>
      </c>
      <c r="G29" s="22">
        <f>VLOOKUP(A29,'[1]DEC_00_SF1_P007'!$C$4:$K$118,7,FALSE)</f>
        <v>164</v>
      </c>
      <c r="H29" s="22">
        <f>VLOOKUP(A29,'[1]DEC_00_SF1_P007'!$C$4:$K$118,8,FALSE)</f>
        <v>2173</v>
      </c>
      <c r="I29" s="22">
        <f>VLOOKUP(A29,'[1]DEC_00_SF1_P007'!$C$4:$K$118,9,FALSE)</f>
        <v>3277</v>
      </c>
      <c r="J29" s="22">
        <f>VLOOKUP(A29,'[2]DEC_00_SF1_P008'!$C$5:$M$119,11,FALSE)</f>
        <v>6594</v>
      </c>
      <c r="K29" s="22">
        <f>B29-(VLOOKUP(A29,'[2]DEC_00_SF1_P008'!$C$5:$F$119,4,FALSE))</f>
        <v>17561</v>
      </c>
    </row>
    <row r="30" spans="1:11" s="10" customFormat="1" ht="12.75">
      <c r="A30" s="3" t="s">
        <v>26</v>
      </c>
      <c r="B30" s="21">
        <f>VLOOKUP(A30,'[1]DEC_00_SF1_P007'!$C$4:$K$118,2,FALSE)</f>
        <v>18979</v>
      </c>
      <c r="C30" s="21">
        <f>VLOOKUP(A30,'[1]DEC_00_SF1_P007'!$C$4:$K$118,3,FALSE)</f>
        <v>18329</v>
      </c>
      <c r="D30" s="22">
        <f>VLOOKUP(A30,'[1]DEC_00_SF1_P007'!$C$4:$K$118,4,FALSE)</f>
        <v>288</v>
      </c>
      <c r="E30" s="22">
        <f>VLOOKUP(A30,'[1]DEC_00_SF1_P007'!$C$4:$K$118,5,FALSE)</f>
        <v>65</v>
      </c>
      <c r="F30" s="22">
        <f>VLOOKUP(A30,'[1]DEC_00_SF1_P007'!$C$4:$K$118,6,FALSE)</f>
        <v>32</v>
      </c>
      <c r="G30" s="22">
        <f>VLOOKUP(A30,'[1]DEC_00_SF1_P007'!$C$4:$K$118,7,FALSE)</f>
        <v>1</v>
      </c>
      <c r="H30" s="22">
        <f>VLOOKUP(A30,'[1]DEC_00_SF1_P007'!$C$4:$K$118,8,FALSE)</f>
        <v>51</v>
      </c>
      <c r="I30" s="22">
        <f>VLOOKUP(A30,'[1]DEC_00_SF1_P007'!$C$4:$K$118,9,FALSE)</f>
        <v>213</v>
      </c>
      <c r="J30" s="22">
        <f>VLOOKUP(A30,'[2]DEC_00_SF1_P008'!$C$5:$M$119,11,FALSE)</f>
        <v>205</v>
      </c>
      <c r="K30" s="22">
        <f>B30-(VLOOKUP(A30,'[2]DEC_00_SF1_P008'!$C$5:$F$119,4,FALSE))</f>
        <v>788</v>
      </c>
    </row>
    <row r="31" spans="1:11" s="10" customFormat="1" ht="12.75">
      <c r="A31" s="3" t="s">
        <v>27</v>
      </c>
      <c r="B31" s="21">
        <f>VLOOKUP(A31,'[1]DEC_00_SF1_P007'!$C$4:$K$118,2,FALSE)</f>
        <v>71397</v>
      </c>
      <c r="C31" s="21">
        <f>VLOOKUP(A31,'[1]DEC_00_SF1_P007'!$C$4:$K$118,3,FALSE)</f>
        <v>62158</v>
      </c>
      <c r="D31" s="22">
        <f>VLOOKUP(A31,'[1]DEC_00_SF1_P007'!$C$4:$K$118,4,FALSE)</f>
        <v>7084</v>
      </c>
      <c r="E31" s="22">
        <f>VLOOKUP(A31,'[1]DEC_00_SF1_P007'!$C$4:$K$118,5,FALSE)</f>
        <v>239</v>
      </c>
      <c r="F31" s="22">
        <f>VLOOKUP(A31,'[1]DEC_00_SF1_P007'!$C$4:$K$118,6,FALSE)</f>
        <v>625</v>
      </c>
      <c r="G31" s="22">
        <f>VLOOKUP(A31,'[1]DEC_00_SF1_P007'!$C$4:$K$118,7,FALSE)</f>
        <v>26</v>
      </c>
      <c r="H31" s="22">
        <f>VLOOKUP(A31,'[1]DEC_00_SF1_P007'!$C$4:$K$118,8,FALSE)</f>
        <v>384</v>
      </c>
      <c r="I31" s="22">
        <f>VLOOKUP(A31,'[1]DEC_00_SF1_P007'!$C$4:$K$118,9,FALSE)</f>
        <v>881</v>
      </c>
      <c r="J31" s="22">
        <f>VLOOKUP(A31,'[2]DEC_00_SF1_P008'!$C$5:$M$119,11,FALSE)</f>
        <v>915</v>
      </c>
      <c r="K31" s="22">
        <f>B31-(VLOOKUP(A31,'[2]DEC_00_SF1_P008'!$C$5:$F$119,4,FALSE))</f>
        <v>9713</v>
      </c>
    </row>
    <row r="32" spans="1:11" s="10" customFormat="1" ht="12.75">
      <c r="A32" s="3" t="s">
        <v>28</v>
      </c>
      <c r="B32" s="21">
        <f>VLOOKUP(A32,'[1]DEC_00_SF1_P007'!$C$4:$K$118,2,FALSE)</f>
        <v>16670</v>
      </c>
      <c r="C32" s="21">
        <f>VLOOKUP(A32,'[1]DEC_00_SF1_P007'!$C$4:$K$118,3,FALSE)</f>
        <v>14844</v>
      </c>
      <c r="D32" s="22">
        <f>VLOOKUP(A32,'[1]DEC_00_SF1_P007'!$C$4:$K$118,4,FALSE)</f>
        <v>1493</v>
      </c>
      <c r="E32" s="22">
        <f>VLOOKUP(A32,'[1]DEC_00_SF1_P007'!$C$4:$K$118,5,FALSE)</f>
        <v>60</v>
      </c>
      <c r="F32" s="22">
        <f>VLOOKUP(A32,'[1]DEC_00_SF1_P007'!$C$4:$K$118,6,FALSE)</f>
        <v>39</v>
      </c>
      <c r="G32" s="22">
        <f>VLOOKUP(A32,'[1]DEC_00_SF1_P007'!$C$4:$K$118,7,FALSE)</f>
        <v>3</v>
      </c>
      <c r="H32" s="22">
        <f>VLOOKUP(A32,'[1]DEC_00_SF1_P007'!$C$4:$K$118,8,FALSE)</f>
        <v>46</v>
      </c>
      <c r="I32" s="22">
        <f>VLOOKUP(A32,'[1]DEC_00_SF1_P007'!$C$4:$K$118,9,FALSE)</f>
        <v>185</v>
      </c>
      <c r="J32" s="22">
        <f>VLOOKUP(A32,'[2]DEC_00_SF1_P008'!$C$5:$M$119,11,FALSE)</f>
        <v>143</v>
      </c>
      <c r="K32" s="22">
        <f>B32-(VLOOKUP(A32,'[2]DEC_00_SF1_P008'!$C$5:$F$119,4,FALSE))</f>
        <v>1908</v>
      </c>
    </row>
    <row r="33" spans="1:11" s="10" customFormat="1" ht="12.75">
      <c r="A33" s="3" t="s">
        <v>29</v>
      </c>
      <c r="B33" s="21">
        <f>VLOOKUP(A33,'[1]DEC_00_SF1_P007'!$C$4:$K$118,2,FALSE)</f>
        <v>22804</v>
      </c>
      <c r="C33" s="21">
        <f>VLOOKUP(A33,'[1]DEC_00_SF1_P007'!$C$4:$K$118,3,FALSE)</f>
        <v>22408</v>
      </c>
      <c r="D33" s="22">
        <f>VLOOKUP(A33,'[1]DEC_00_SF1_P007'!$C$4:$K$118,4,FALSE)</f>
        <v>33</v>
      </c>
      <c r="E33" s="22">
        <f>VLOOKUP(A33,'[1]DEC_00_SF1_P007'!$C$4:$K$118,5,FALSE)</f>
        <v>99</v>
      </c>
      <c r="F33" s="22">
        <f>VLOOKUP(A33,'[1]DEC_00_SF1_P007'!$C$4:$K$118,6,FALSE)</f>
        <v>30</v>
      </c>
      <c r="G33" s="22">
        <f>VLOOKUP(A33,'[1]DEC_00_SF1_P007'!$C$4:$K$118,7,FALSE)</f>
        <v>14</v>
      </c>
      <c r="H33" s="22">
        <f>VLOOKUP(A33,'[1]DEC_00_SF1_P007'!$C$4:$K$118,8,FALSE)</f>
        <v>32</v>
      </c>
      <c r="I33" s="22">
        <f>VLOOKUP(A33,'[1]DEC_00_SF1_P007'!$C$4:$K$118,9,FALSE)</f>
        <v>188</v>
      </c>
      <c r="J33" s="22">
        <f>VLOOKUP(A33,'[2]DEC_00_SF1_P008'!$C$5:$M$119,11,FALSE)</f>
        <v>176</v>
      </c>
      <c r="K33" s="22">
        <f>B33-(VLOOKUP(A33,'[2]DEC_00_SF1_P008'!$C$5:$F$119,4,FALSE))</f>
        <v>523</v>
      </c>
    </row>
    <row r="34" spans="1:11" s="10" customFormat="1" ht="12.75">
      <c r="A34" s="3" t="s">
        <v>30</v>
      </c>
      <c r="B34" s="21">
        <f>VLOOKUP(A34,'[1]DEC_00_SF1_P007'!$C$4:$K$118,2,FALSE)</f>
        <v>7923</v>
      </c>
      <c r="C34" s="21">
        <f>VLOOKUP(A34,'[1]DEC_00_SF1_P007'!$C$4:$K$118,3,FALSE)</f>
        <v>7721</v>
      </c>
      <c r="D34" s="22">
        <f>VLOOKUP(A34,'[1]DEC_00_SF1_P007'!$C$4:$K$118,4,FALSE)</f>
        <v>21</v>
      </c>
      <c r="E34" s="22">
        <f>VLOOKUP(A34,'[1]DEC_00_SF1_P007'!$C$4:$K$118,5,FALSE)</f>
        <v>56</v>
      </c>
      <c r="F34" s="22">
        <f>VLOOKUP(A34,'[1]DEC_00_SF1_P007'!$C$4:$K$118,6,FALSE)</f>
        <v>11</v>
      </c>
      <c r="G34" s="22">
        <f>VLOOKUP(A34,'[1]DEC_00_SF1_P007'!$C$4:$K$118,7,FALSE)</f>
        <v>4</v>
      </c>
      <c r="H34" s="22">
        <f>VLOOKUP(A34,'[1]DEC_00_SF1_P007'!$C$4:$K$118,8,FALSE)</f>
        <v>15</v>
      </c>
      <c r="I34" s="22">
        <f>VLOOKUP(A34,'[1]DEC_00_SF1_P007'!$C$4:$K$118,9,FALSE)</f>
        <v>95</v>
      </c>
      <c r="J34" s="22">
        <f>VLOOKUP(A34,'[2]DEC_00_SF1_P008'!$C$5:$M$119,11,FALSE)</f>
        <v>67</v>
      </c>
      <c r="K34" s="22">
        <f>B34-(VLOOKUP(A34,'[2]DEC_00_SF1_P008'!$C$5:$F$119,4,FALSE))</f>
        <v>253</v>
      </c>
    </row>
    <row r="35" spans="1:11" s="10" customFormat="1" ht="12.75">
      <c r="A35" s="3" t="s">
        <v>31</v>
      </c>
      <c r="B35" s="21">
        <f>VLOOKUP(A35,'[1]DEC_00_SF1_P007'!$C$4:$K$118,2,FALSE)</f>
        <v>15661</v>
      </c>
      <c r="C35" s="21">
        <f>VLOOKUP(A35,'[1]DEC_00_SF1_P007'!$C$4:$K$118,3,FALSE)</f>
        <v>15262</v>
      </c>
      <c r="D35" s="22">
        <f>VLOOKUP(A35,'[1]DEC_00_SF1_P007'!$C$4:$K$118,4,FALSE)</f>
        <v>19</v>
      </c>
      <c r="E35" s="22">
        <f>VLOOKUP(A35,'[1]DEC_00_SF1_P007'!$C$4:$K$118,5,FALSE)</f>
        <v>119</v>
      </c>
      <c r="F35" s="22">
        <f>VLOOKUP(A35,'[1]DEC_00_SF1_P007'!$C$4:$K$118,6,FALSE)</f>
        <v>11</v>
      </c>
      <c r="G35" s="22">
        <f>VLOOKUP(A35,'[1]DEC_00_SF1_P007'!$C$4:$K$118,7,FALSE)</f>
        <v>5</v>
      </c>
      <c r="H35" s="22">
        <f>VLOOKUP(A35,'[1]DEC_00_SF1_P007'!$C$4:$K$118,8,FALSE)</f>
        <v>31</v>
      </c>
      <c r="I35" s="22">
        <f>VLOOKUP(A35,'[1]DEC_00_SF1_P007'!$C$4:$K$118,9,FALSE)</f>
        <v>214</v>
      </c>
      <c r="J35" s="22">
        <f>VLOOKUP(A35,'[2]DEC_00_SF1_P008'!$C$5:$M$119,11,FALSE)</f>
        <v>147</v>
      </c>
      <c r="K35" s="22">
        <f>B35-(VLOOKUP(A35,'[2]DEC_00_SF1_P008'!$C$5:$F$119,4,FALSE))</f>
        <v>497</v>
      </c>
    </row>
    <row r="36" spans="1:11" s="10" customFormat="1" ht="12.75">
      <c r="A36" s="3" t="s">
        <v>32</v>
      </c>
      <c r="B36" s="21">
        <f>VLOOKUP(A36,'[1]DEC_00_SF1_P007'!$C$4:$K$118,2,FALSE)</f>
        <v>8016</v>
      </c>
      <c r="C36" s="21">
        <f>VLOOKUP(A36,'[1]DEC_00_SF1_P007'!$C$4:$K$118,3,FALSE)</f>
        <v>7910</v>
      </c>
      <c r="D36" s="22">
        <f>VLOOKUP(A36,'[1]DEC_00_SF1_P007'!$C$4:$K$118,4,FALSE)</f>
        <v>4</v>
      </c>
      <c r="E36" s="22">
        <f>VLOOKUP(A36,'[1]DEC_00_SF1_P007'!$C$4:$K$118,5,FALSE)</f>
        <v>31</v>
      </c>
      <c r="F36" s="22">
        <f>VLOOKUP(A36,'[1]DEC_00_SF1_P007'!$C$4:$K$118,6,FALSE)</f>
        <v>6</v>
      </c>
      <c r="G36" s="22">
        <f>VLOOKUP(A36,'[1]DEC_00_SF1_P007'!$C$4:$K$118,7,FALSE)</f>
        <v>15</v>
      </c>
      <c r="H36" s="22">
        <f>VLOOKUP(A36,'[1]DEC_00_SF1_P007'!$C$4:$K$118,8,FALSE)</f>
        <v>17</v>
      </c>
      <c r="I36" s="22">
        <f>VLOOKUP(A36,'[1]DEC_00_SF1_P007'!$C$4:$K$118,9,FALSE)</f>
        <v>33</v>
      </c>
      <c r="J36" s="22">
        <f>VLOOKUP(A36,'[2]DEC_00_SF1_P008'!$C$5:$M$119,11,FALSE)</f>
        <v>55</v>
      </c>
      <c r="K36" s="22">
        <f>B36-(VLOOKUP(A36,'[2]DEC_00_SF1_P008'!$C$5:$F$119,4,FALSE))</f>
        <v>139</v>
      </c>
    </row>
    <row r="37" spans="1:11" s="10" customFormat="1" ht="12.75">
      <c r="A37" s="3" t="s">
        <v>33</v>
      </c>
      <c r="B37" s="21">
        <f>VLOOKUP(A37,'[1]DEC_00_SF1_P007'!$C$4:$K$118,2,FALSE)</f>
        <v>11597</v>
      </c>
      <c r="C37" s="21">
        <f>VLOOKUP(A37,'[1]DEC_00_SF1_P007'!$C$4:$K$118,3,FALSE)</f>
        <v>10332</v>
      </c>
      <c r="D37" s="22">
        <f>VLOOKUP(A37,'[1]DEC_00_SF1_P007'!$C$4:$K$118,4,FALSE)</f>
        <v>1028</v>
      </c>
      <c r="E37" s="22">
        <f>VLOOKUP(A37,'[1]DEC_00_SF1_P007'!$C$4:$K$118,5,FALSE)</f>
        <v>77</v>
      </c>
      <c r="F37" s="22">
        <f>VLOOKUP(A37,'[1]DEC_00_SF1_P007'!$C$4:$K$118,6,FALSE)</f>
        <v>20</v>
      </c>
      <c r="G37" s="22">
        <f>VLOOKUP(A37,'[1]DEC_00_SF1_P007'!$C$4:$K$118,7,FALSE)</f>
        <v>1</v>
      </c>
      <c r="H37" s="22">
        <f>VLOOKUP(A37,'[1]DEC_00_SF1_P007'!$C$4:$K$118,8,FALSE)</f>
        <v>31</v>
      </c>
      <c r="I37" s="22">
        <f>VLOOKUP(A37,'[1]DEC_00_SF1_P007'!$C$4:$K$118,9,FALSE)</f>
        <v>108</v>
      </c>
      <c r="J37" s="22">
        <f>VLOOKUP(A37,'[2]DEC_00_SF1_P008'!$C$5:$M$119,11,FALSE)</f>
        <v>125</v>
      </c>
      <c r="K37" s="22">
        <f>B37-(VLOOKUP(A37,'[2]DEC_00_SF1_P008'!$C$5:$F$119,4,FALSE))</f>
        <v>1347</v>
      </c>
    </row>
    <row r="38" spans="1:11" s="10" customFormat="1" ht="12.75">
      <c r="A38" s="3" t="s">
        <v>34</v>
      </c>
      <c r="B38" s="21">
        <f>VLOOKUP(A38,'[1]DEC_00_SF1_P007'!$C$4:$K$118,2,FALSE)</f>
        <v>14927</v>
      </c>
      <c r="C38" s="21">
        <f>VLOOKUP(A38,'[1]DEC_00_SF1_P007'!$C$4:$K$118,3,FALSE)</f>
        <v>14489</v>
      </c>
      <c r="D38" s="22">
        <f>VLOOKUP(A38,'[1]DEC_00_SF1_P007'!$C$4:$K$118,4,FALSE)</f>
        <v>59</v>
      </c>
      <c r="E38" s="22">
        <f>VLOOKUP(A38,'[1]DEC_00_SF1_P007'!$C$4:$K$118,5,FALSE)</f>
        <v>109</v>
      </c>
      <c r="F38" s="22">
        <f>VLOOKUP(A38,'[1]DEC_00_SF1_P007'!$C$4:$K$118,6,FALSE)</f>
        <v>32</v>
      </c>
      <c r="G38" s="22">
        <f>VLOOKUP(A38,'[1]DEC_00_SF1_P007'!$C$4:$K$118,7,FALSE)</f>
        <v>2</v>
      </c>
      <c r="H38" s="22">
        <f>VLOOKUP(A38,'[1]DEC_00_SF1_P007'!$C$4:$K$118,8,FALSE)</f>
        <v>25</v>
      </c>
      <c r="I38" s="22">
        <f>VLOOKUP(A38,'[1]DEC_00_SF1_P007'!$C$4:$K$118,9,FALSE)</f>
        <v>211</v>
      </c>
      <c r="J38" s="22">
        <f>VLOOKUP(A38,'[2]DEC_00_SF1_P008'!$C$5:$M$119,11,FALSE)</f>
        <v>112</v>
      </c>
      <c r="K38" s="22">
        <f>B38-(VLOOKUP(A38,'[2]DEC_00_SF1_P008'!$C$5:$F$119,4,FALSE))</f>
        <v>507</v>
      </c>
    </row>
    <row r="39" spans="1:11" s="10" customFormat="1" ht="12.75">
      <c r="A39" s="3" t="s">
        <v>35</v>
      </c>
      <c r="B39" s="21">
        <f>VLOOKUP(A39,'[1]DEC_00_SF1_P007'!$C$4:$K$118,2,FALSE)</f>
        <v>13084</v>
      </c>
      <c r="C39" s="21">
        <f>VLOOKUP(A39,'[1]DEC_00_SF1_P007'!$C$4:$K$118,3,FALSE)</f>
        <v>12673</v>
      </c>
      <c r="D39" s="22">
        <f>VLOOKUP(A39,'[1]DEC_00_SF1_P007'!$C$4:$K$118,4,FALSE)</f>
        <v>14</v>
      </c>
      <c r="E39" s="22">
        <f>VLOOKUP(A39,'[1]DEC_00_SF1_P007'!$C$4:$K$118,5,FALSE)</f>
        <v>124</v>
      </c>
      <c r="F39" s="22">
        <f>VLOOKUP(A39,'[1]DEC_00_SF1_P007'!$C$4:$K$118,6,FALSE)</f>
        <v>28</v>
      </c>
      <c r="G39" s="22">
        <f>VLOOKUP(A39,'[1]DEC_00_SF1_P007'!$C$4:$K$118,7,FALSE)</f>
        <v>2</v>
      </c>
      <c r="H39" s="22">
        <f>VLOOKUP(A39,'[1]DEC_00_SF1_P007'!$C$4:$K$118,8,FALSE)</f>
        <v>22</v>
      </c>
      <c r="I39" s="22">
        <f>VLOOKUP(A39,'[1]DEC_00_SF1_P007'!$C$4:$K$118,9,FALSE)</f>
        <v>221</v>
      </c>
      <c r="J39" s="22">
        <f>VLOOKUP(A39,'[2]DEC_00_SF1_P008'!$C$5:$M$119,11,FALSE)</f>
        <v>110</v>
      </c>
      <c r="K39" s="22">
        <f>B39-(VLOOKUP(A39,'[2]DEC_00_SF1_P008'!$C$5:$F$119,4,FALSE))</f>
        <v>477</v>
      </c>
    </row>
    <row r="40" spans="1:11" s="10" customFormat="1" ht="12.75">
      <c r="A40" s="3" t="s">
        <v>36</v>
      </c>
      <c r="B40" s="21">
        <f>VLOOKUP(A40,'[1]DEC_00_SF1_P007'!$C$4:$K$118,2,FALSE)</f>
        <v>33155</v>
      </c>
      <c r="C40" s="21">
        <f>VLOOKUP(A40,'[1]DEC_00_SF1_P007'!$C$4:$K$118,3,FALSE)</f>
        <v>29388</v>
      </c>
      <c r="D40" s="22">
        <f>VLOOKUP(A40,'[1]DEC_00_SF1_P007'!$C$4:$K$118,4,FALSE)</f>
        <v>2879</v>
      </c>
      <c r="E40" s="22">
        <f>VLOOKUP(A40,'[1]DEC_00_SF1_P007'!$C$4:$K$118,5,FALSE)</f>
        <v>104</v>
      </c>
      <c r="F40" s="22">
        <f>VLOOKUP(A40,'[1]DEC_00_SF1_P007'!$C$4:$K$118,6,FALSE)</f>
        <v>90</v>
      </c>
      <c r="G40" s="22">
        <f>VLOOKUP(A40,'[1]DEC_00_SF1_P007'!$C$4:$K$118,7,FALSE)</f>
        <v>4</v>
      </c>
      <c r="H40" s="22">
        <f>VLOOKUP(A40,'[1]DEC_00_SF1_P007'!$C$4:$K$118,8,FALSE)</f>
        <v>340</v>
      </c>
      <c r="I40" s="22">
        <f>VLOOKUP(A40,'[1]DEC_00_SF1_P007'!$C$4:$K$118,9,FALSE)</f>
        <v>350</v>
      </c>
      <c r="J40" s="22">
        <f>VLOOKUP(A40,'[2]DEC_00_SF1_P008'!$C$5:$M$119,11,FALSE)</f>
        <v>824</v>
      </c>
      <c r="K40" s="22">
        <f>B40-(VLOOKUP(A40,'[2]DEC_00_SF1_P008'!$C$5:$F$119,4,FALSE))</f>
        <v>4192</v>
      </c>
    </row>
    <row r="41" spans="1:11" s="10" customFormat="1" ht="12.75">
      <c r="A41" s="3" t="s">
        <v>37</v>
      </c>
      <c r="B41" s="21">
        <f>VLOOKUP(A41,'[1]DEC_00_SF1_P007'!$C$4:$K$118,2,FALSE)</f>
        <v>93807</v>
      </c>
      <c r="C41" s="21">
        <f>VLOOKUP(A41,'[1]DEC_00_SF1_P007'!$C$4:$K$118,3,FALSE)</f>
        <v>91436</v>
      </c>
      <c r="D41" s="22">
        <f>VLOOKUP(A41,'[1]DEC_00_SF1_P007'!$C$4:$K$118,4,FALSE)</f>
        <v>882</v>
      </c>
      <c r="E41" s="22">
        <f>VLOOKUP(A41,'[1]DEC_00_SF1_P007'!$C$4:$K$118,5,FALSE)</f>
        <v>224</v>
      </c>
      <c r="F41" s="22">
        <f>VLOOKUP(A41,'[1]DEC_00_SF1_P007'!$C$4:$K$118,6,FALSE)</f>
        <v>249</v>
      </c>
      <c r="G41" s="22">
        <f>VLOOKUP(A41,'[1]DEC_00_SF1_P007'!$C$4:$K$118,7,FALSE)</f>
        <v>23</v>
      </c>
      <c r="H41" s="22">
        <f>VLOOKUP(A41,'[1]DEC_00_SF1_P007'!$C$4:$K$118,8,FALSE)</f>
        <v>183</v>
      </c>
      <c r="I41" s="22">
        <f>VLOOKUP(A41,'[1]DEC_00_SF1_P007'!$C$4:$K$118,9,FALSE)</f>
        <v>810</v>
      </c>
      <c r="J41" s="22">
        <f>VLOOKUP(A41,'[2]DEC_00_SF1_P008'!$C$5:$M$119,11,FALSE)</f>
        <v>678</v>
      </c>
      <c r="K41" s="22">
        <f>B41-(VLOOKUP(A41,'[2]DEC_00_SF1_P008'!$C$5:$F$119,4,FALSE))</f>
        <v>2814</v>
      </c>
    </row>
    <row r="42" spans="1:11" s="10" customFormat="1" ht="12.75">
      <c r="A42" s="3" t="s">
        <v>38</v>
      </c>
      <c r="B42" s="21">
        <f>VLOOKUP(A42,'[1]DEC_00_SF1_P007'!$C$4:$K$118,2,FALSE)</f>
        <v>15342</v>
      </c>
      <c r="C42" s="21">
        <f>VLOOKUP(A42,'[1]DEC_00_SF1_P007'!$C$4:$K$118,3,FALSE)</f>
        <v>15141</v>
      </c>
      <c r="D42" s="22">
        <f>VLOOKUP(A42,'[1]DEC_00_SF1_P007'!$C$4:$K$118,4,FALSE)</f>
        <v>18</v>
      </c>
      <c r="E42" s="22">
        <f>VLOOKUP(A42,'[1]DEC_00_SF1_P007'!$C$4:$K$118,5,FALSE)</f>
        <v>28</v>
      </c>
      <c r="F42" s="22">
        <f>VLOOKUP(A42,'[1]DEC_00_SF1_P007'!$C$4:$K$118,6,FALSE)</f>
        <v>24</v>
      </c>
      <c r="G42" s="22">
        <f>VLOOKUP(A42,'[1]DEC_00_SF1_P007'!$C$4:$K$118,7,FALSE)</f>
        <v>1</v>
      </c>
      <c r="H42" s="22">
        <f>VLOOKUP(A42,'[1]DEC_00_SF1_P007'!$C$4:$K$118,8,FALSE)</f>
        <v>22</v>
      </c>
      <c r="I42" s="22">
        <f>VLOOKUP(A42,'[1]DEC_00_SF1_P007'!$C$4:$K$118,9,FALSE)</f>
        <v>108</v>
      </c>
      <c r="J42" s="22">
        <f>VLOOKUP(A42,'[2]DEC_00_SF1_P008'!$C$5:$M$119,11,FALSE)</f>
        <v>64</v>
      </c>
      <c r="K42" s="22">
        <f>B42-(VLOOKUP(A42,'[2]DEC_00_SF1_P008'!$C$5:$F$119,4,FALSE))</f>
        <v>241</v>
      </c>
    </row>
    <row r="43" spans="1:11" s="10" customFormat="1" ht="12.75">
      <c r="A43" s="3" t="s">
        <v>39</v>
      </c>
      <c r="B43" s="21">
        <f>VLOOKUP(A43,'[1]DEC_00_SF1_P007'!$C$4:$K$118,2,FALSE)</f>
        <v>6861</v>
      </c>
      <c r="C43" s="21">
        <f>VLOOKUP(A43,'[1]DEC_00_SF1_P007'!$C$4:$K$118,3,FALSE)</f>
        <v>6763</v>
      </c>
      <c r="D43" s="22">
        <f>VLOOKUP(A43,'[1]DEC_00_SF1_P007'!$C$4:$K$118,4,FALSE)</f>
        <v>8</v>
      </c>
      <c r="E43" s="22">
        <f>VLOOKUP(A43,'[1]DEC_00_SF1_P007'!$C$4:$K$118,5,FALSE)</f>
        <v>21</v>
      </c>
      <c r="F43" s="22">
        <f>VLOOKUP(A43,'[1]DEC_00_SF1_P007'!$C$4:$K$118,6,FALSE)</f>
        <v>12</v>
      </c>
      <c r="G43" s="22">
        <f>VLOOKUP(A43,'[1]DEC_00_SF1_P007'!$C$4:$K$118,7,FALSE)</f>
        <v>11</v>
      </c>
      <c r="H43" s="22">
        <f>VLOOKUP(A43,'[1]DEC_00_SF1_P007'!$C$4:$K$118,8,FALSE)</f>
        <v>7</v>
      </c>
      <c r="I43" s="22">
        <f>VLOOKUP(A43,'[1]DEC_00_SF1_P007'!$C$4:$K$118,9,FALSE)</f>
        <v>39</v>
      </c>
      <c r="J43" s="22">
        <f>VLOOKUP(A43,'[2]DEC_00_SF1_P008'!$C$5:$M$119,11,FALSE)</f>
        <v>44</v>
      </c>
      <c r="K43" s="22">
        <f>B43-(VLOOKUP(A43,'[2]DEC_00_SF1_P008'!$C$5:$F$119,4,FALSE))</f>
        <v>138</v>
      </c>
    </row>
    <row r="44" spans="1:11" s="10" customFormat="1" ht="12.75">
      <c r="A44" s="3" t="s">
        <v>40</v>
      </c>
      <c r="B44" s="21">
        <f>VLOOKUP(A44,'[1]DEC_00_SF1_P007'!$C$4:$K$118,2,FALSE)</f>
        <v>240391</v>
      </c>
      <c r="C44" s="21">
        <f>VLOOKUP(A44,'[1]DEC_00_SF1_P007'!$C$4:$K$118,3,FALSE)</f>
        <v>224859</v>
      </c>
      <c r="D44" s="22">
        <f>VLOOKUP(A44,'[1]DEC_00_SF1_P007'!$C$4:$K$118,4,FALSE)</f>
        <v>5426</v>
      </c>
      <c r="E44" s="22">
        <f>VLOOKUP(A44,'[1]DEC_00_SF1_P007'!$C$4:$K$118,5,FALSE)</f>
        <v>1583</v>
      </c>
      <c r="F44" s="22">
        <f>VLOOKUP(A44,'[1]DEC_00_SF1_P007'!$C$4:$K$118,6,FALSE)</f>
        <v>2720</v>
      </c>
      <c r="G44" s="22">
        <f>VLOOKUP(A44,'[1]DEC_00_SF1_P007'!$C$4:$K$118,7,FALSE)</f>
        <v>145</v>
      </c>
      <c r="H44" s="22">
        <f>VLOOKUP(A44,'[1]DEC_00_SF1_P007'!$C$4:$K$118,8,FALSE)</f>
        <v>1617</v>
      </c>
      <c r="I44" s="22">
        <f>VLOOKUP(A44,'[1]DEC_00_SF1_P007'!$C$4:$K$118,9,FALSE)</f>
        <v>4041</v>
      </c>
      <c r="J44" s="22">
        <f>VLOOKUP(A44,'[2]DEC_00_SF1_P008'!$C$5:$M$119,11,FALSE)</f>
        <v>4434</v>
      </c>
      <c r="K44" s="22">
        <f>B44-(VLOOKUP(A44,'[2]DEC_00_SF1_P008'!$C$5:$F$119,4,FALSE))</f>
        <v>17944</v>
      </c>
    </row>
    <row r="45" spans="1:11" s="10" customFormat="1" ht="12.75">
      <c r="A45" s="3" t="s">
        <v>41</v>
      </c>
      <c r="B45" s="21">
        <f>VLOOKUP(A45,'[1]DEC_00_SF1_P007'!$C$4:$K$118,2,FALSE)</f>
        <v>10432</v>
      </c>
      <c r="C45" s="21">
        <f>VLOOKUP(A45,'[1]DEC_00_SF1_P007'!$C$4:$K$118,3,FALSE)</f>
        <v>10183</v>
      </c>
      <c r="D45" s="22">
        <f>VLOOKUP(A45,'[1]DEC_00_SF1_P007'!$C$4:$K$118,4,FALSE)</f>
        <v>42</v>
      </c>
      <c r="E45" s="22">
        <f>VLOOKUP(A45,'[1]DEC_00_SF1_P007'!$C$4:$K$118,5,FALSE)</f>
        <v>36</v>
      </c>
      <c r="F45" s="22">
        <f>VLOOKUP(A45,'[1]DEC_00_SF1_P007'!$C$4:$K$118,6,FALSE)</f>
        <v>16</v>
      </c>
      <c r="G45" s="22">
        <f>VLOOKUP(A45,'[1]DEC_00_SF1_P007'!$C$4:$K$118,7,FALSE)</f>
        <v>1</v>
      </c>
      <c r="H45" s="22">
        <f>VLOOKUP(A45,'[1]DEC_00_SF1_P007'!$C$4:$K$118,8,FALSE)</f>
        <v>52</v>
      </c>
      <c r="I45" s="22">
        <f>VLOOKUP(A45,'[1]DEC_00_SF1_P007'!$C$4:$K$118,9,FALSE)</f>
        <v>102</v>
      </c>
      <c r="J45" s="22">
        <f>VLOOKUP(A45,'[2]DEC_00_SF1_P008'!$C$5:$M$119,11,FALSE)</f>
        <v>165</v>
      </c>
      <c r="K45" s="22">
        <f>B45-(VLOOKUP(A45,'[2]DEC_00_SF1_P008'!$C$5:$F$119,4,FALSE))</f>
        <v>344</v>
      </c>
    </row>
    <row r="46" spans="1:11" s="10" customFormat="1" ht="12.75">
      <c r="A46" s="3" t="s">
        <v>42</v>
      </c>
      <c r="B46" s="21">
        <f>VLOOKUP(A46,'[1]DEC_00_SF1_P007'!$C$4:$K$118,2,FALSE)</f>
        <v>8850</v>
      </c>
      <c r="C46" s="21">
        <f>VLOOKUP(A46,'[1]DEC_00_SF1_P007'!$C$4:$K$118,3,FALSE)</f>
        <v>8700</v>
      </c>
      <c r="D46" s="22">
        <f>VLOOKUP(A46,'[1]DEC_00_SF1_P007'!$C$4:$K$118,4,FALSE)</f>
        <v>12</v>
      </c>
      <c r="E46" s="22">
        <f>VLOOKUP(A46,'[1]DEC_00_SF1_P007'!$C$4:$K$118,5,FALSE)</f>
        <v>22</v>
      </c>
      <c r="F46" s="22">
        <f>VLOOKUP(A46,'[1]DEC_00_SF1_P007'!$C$4:$K$118,6,FALSE)</f>
        <v>13</v>
      </c>
      <c r="G46" s="22">
        <f>VLOOKUP(A46,'[1]DEC_00_SF1_P007'!$C$4:$K$118,7,FALSE)</f>
        <v>5</v>
      </c>
      <c r="H46" s="22">
        <f>VLOOKUP(A46,'[1]DEC_00_SF1_P007'!$C$4:$K$118,8,FALSE)</f>
        <v>8</v>
      </c>
      <c r="I46" s="22">
        <f>VLOOKUP(A46,'[1]DEC_00_SF1_P007'!$C$4:$K$118,9,FALSE)</f>
        <v>90</v>
      </c>
      <c r="J46" s="22">
        <f>VLOOKUP(A46,'[2]DEC_00_SF1_P008'!$C$5:$M$119,11,FALSE)</f>
        <v>89</v>
      </c>
      <c r="K46" s="22">
        <f>B46-(VLOOKUP(A46,'[2]DEC_00_SF1_P008'!$C$5:$F$119,4,FALSE))</f>
        <v>196</v>
      </c>
    </row>
    <row r="47" spans="1:11" s="10" customFormat="1" ht="12.75">
      <c r="A47" s="3" t="s">
        <v>43</v>
      </c>
      <c r="B47" s="21">
        <f>VLOOKUP(A47,'[1]DEC_00_SF1_P007'!$C$4:$K$118,2,FALSE)</f>
        <v>21997</v>
      </c>
      <c r="C47" s="21">
        <f>VLOOKUP(A47,'[1]DEC_00_SF1_P007'!$C$4:$K$118,3,FALSE)</f>
        <v>21251</v>
      </c>
      <c r="D47" s="22">
        <f>VLOOKUP(A47,'[1]DEC_00_SF1_P007'!$C$4:$K$118,4,FALSE)</f>
        <v>225</v>
      </c>
      <c r="E47" s="22">
        <f>VLOOKUP(A47,'[1]DEC_00_SF1_P007'!$C$4:$K$118,5,FALSE)</f>
        <v>155</v>
      </c>
      <c r="F47" s="22">
        <f>VLOOKUP(A47,'[1]DEC_00_SF1_P007'!$C$4:$K$118,6,FALSE)</f>
        <v>54</v>
      </c>
      <c r="G47" s="22">
        <f>VLOOKUP(A47,'[1]DEC_00_SF1_P007'!$C$4:$K$118,7,FALSE)</f>
        <v>5</v>
      </c>
      <c r="H47" s="22">
        <f>VLOOKUP(A47,'[1]DEC_00_SF1_P007'!$C$4:$K$118,8,FALSE)</f>
        <v>75</v>
      </c>
      <c r="I47" s="22">
        <f>VLOOKUP(A47,'[1]DEC_00_SF1_P007'!$C$4:$K$118,9,FALSE)</f>
        <v>232</v>
      </c>
      <c r="J47" s="22">
        <f>VLOOKUP(A47,'[2]DEC_00_SF1_P008'!$C$5:$M$119,11,FALSE)</f>
        <v>201</v>
      </c>
      <c r="K47" s="22">
        <f>B47-(VLOOKUP(A47,'[2]DEC_00_SF1_P008'!$C$5:$F$119,4,FALSE))</f>
        <v>840</v>
      </c>
    </row>
    <row r="48" spans="1:11" s="10" customFormat="1" ht="12.75">
      <c r="A48" s="3" t="s">
        <v>44</v>
      </c>
      <c r="B48" s="21">
        <f>VLOOKUP(A48,'[1]DEC_00_SF1_P007'!$C$4:$K$118,2,FALSE)</f>
        <v>8940</v>
      </c>
      <c r="C48" s="21">
        <f>VLOOKUP(A48,'[1]DEC_00_SF1_P007'!$C$4:$K$118,3,FALSE)</f>
        <v>8717</v>
      </c>
      <c r="D48" s="22">
        <f>VLOOKUP(A48,'[1]DEC_00_SF1_P007'!$C$4:$K$118,4,FALSE)</f>
        <v>7</v>
      </c>
      <c r="E48" s="22">
        <f>VLOOKUP(A48,'[1]DEC_00_SF1_P007'!$C$4:$K$118,5,FALSE)</f>
        <v>59</v>
      </c>
      <c r="F48" s="22">
        <f>VLOOKUP(A48,'[1]DEC_00_SF1_P007'!$C$4:$K$118,6,FALSE)</f>
        <v>10</v>
      </c>
      <c r="G48" s="22">
        <f>VLOOKUP(A48,'[1]DEC_00_SF1_P007'!$C$4:$K$118,7,FALSE)</f>
        <v>0</v>
      </c>
      <c r="H48" s="22">
        <f>VLOOKUP(A48,'[1]DEC_00_SF1_P007'!$C$4:$K$118,8,FALSE)</f>
        <v>18</v>
      </c>
      <c r="I48" s="22">
        <f>VLOOKUP(A48,'[1]DEC_00_SF1_P007'!$C$4:$K$118,9,FALSE)</f>
        <v>129</v>
      </c>
      <c r="J48" s="22">
        <f>VLOOKUP(A48,'[2]DEC_00_SF1_P008'!$C$5:$M$119,11,FALSE)</f>
        <v>68</v>
      </c>
      <c r="K48" s="22">
        <f>B48-(VLOOKUP(A48,'[2]DEC_00_SF1_P008'!$C$5:$F$119,4,FALSE))</f>
        <v>265</v>
      </c>
    </row>
    <row r="49" spans="1:11" s="10" customFormat="1" ht="12.75">
      <c r="A49" s="3" t="s">
        <v>45</v>
      </c>
      <c r="B49" s="21">
        <f>VLOOKUP(A49,'[1]DEC_00_SF1_P007'!$C$4:$K$118,2,FALSE)</f>
        <v>5351</v>
      </c>
      <c r="C49" s="21">
        <f>VLOOKUP(A49,'[1]DEC_00_SF1_P007'!$C$4:$K$118,3,FALSE)</f>
        <v>5269</v>
      </c>
      <c r="D49" s="22">
        <f>VLOOKUP(A49,'[1]DEC_00_SF1_P007'!$C$4:$K$118,4,FALSE)</f>
        <v>6</v>
      </c>
      <c r="E49" s="22">
        <f>VLOOKUP(A49,'[1]DEC_00_SF1_P007'!$C$4:$K$118,5,FALSE)</f>
        <v>25</v>
      </c>
      <c r="F49" s="22">
        <f>VLOOKUP(A49,'[1]DEC_00_SF1_P007'!$C$4:$K$118,6,FALSE)</f>
        <v>4</v>
      </c>
      <c r="G49" s="22">
        <f>VLOOKUP(A49,'[1]DEC_00_SF1_P007'!$C$4:$K$118,7,FALSE)</f>
        <v>1</v>
      </c>
      <c r="H49" s="22">
        <f>VLOOKUP(A49,'[1]DEC_00_SF1_P007'!$C$4:$K$118,8,FALSE)</f>
        <v>6</v>
      </c>
      <c r="I49" s="22">
        <f>VLOOKUP(A49,'[1]DEC_00_SF1_P007'!$C$4:$K$118,9,FALSE)</f>
        <v>40</v>
      </c>
      <c r="J49" s="22">
        <f>VLOOKUP(A49,'[2]DEC_00_SF1_P008'!$C$5:$M$119,11,FALSE)</f>
        <v>21</v>
      </c>
      <c r="K49" s="22">
        <f>B49-(VLOOKUP(A49,'[2]DEC_00_SF1_P008'!$C$5:$F$119,4,FALSE))</f>
        <v>96</v>
      </c>
    </row>
    <row r="50" spans="1:11" s="10" customFormat="1" ht="12.75">
      <c r="A50" s="3" t="s">
        <v>46</v>
      </c>
      <c r="B50" s="21">
        <f>VLOOKUP(A50,'[1]DEC_00_SF1_P007'!$C$4:$K$118,2,FALSE)</f>
        <v>10212</v>
      </c>
      <c r="C50" s="21">
        <f>VLOOKUP(A50,'[1]DEC_00_SF1_P007'!$C$4:$K$118,3,FALSE)</f>
        <v>9306</v>
      </c>
      <c r="D50" s="22">
        <f>VLOOKUP(A50,'[1]DEC_00_SF1_P007'!$C$4:$K$118,4,FALSE)</f>
        <v>699</v>
      </c>
      <c r="E50" s="22">
        <f>VLOOKUP(A50,'[1]DEC_00_SF1_P007'!$C$4:$K$118,5,FALSE)</f>
        <v>34</v>
      </c>
      <c r="F50" s="22">
        <f>VLOOKUP(A50,'[1]DEC_00_SF1_P007'!$C$4:$K$118,6,FALSE)</f>
        <v>12</v>
      </c>
      <c r="G50" s="22">
        <f>VLOOKUP(A50,'[1]DEC_00_SF1_P007'!$C$4:$K$118,7,FALSE)</f>
        <v>8</v>
      </c>
      <c r="H50" s="22">
        <f>VLOOKUP(A50,'[1]DEC_00_SF1_P007'!$C$4:$K$118,8,FALSE)</f>
        <v>41</v>
      </c>
      <c r="I50" s="22">
        <f>VLOOKUP(A50,'[1]DEC_00_SF1_P007'!$C$4:$K$118,9,FALSE)</f>
        <v>112</v>
      </c>
      <c r="J50" s="22">
        <f>VLOOKUP(A50,'[2]DEC_00_SF1_P008'!$C$5:$M$119,11,FALSE)</f>
        <v>88</v>
      </c>
      <c r="K50" s="22">
        <f>B50-(VLOOKUP(A50,'[2]DEC_00_SF1_P008'!$C$5:$F$119,4,FALSE))</f>
        <v>945</v>
      </c>
    </row>
    <row r="51" spans="1:11" s="10" customFormat="1" ht="12.75">
      <c r="A51" s="3" t="s">
        <v>47</v>
      </c>
      <c r="B51" s="21">
        <f>VLOOKUP(A51,'[1]DEC_00_SF1_P007'!$C$4:$K$118,2,FALSE)</f>
        <v>37238</v>
      </c>
      <c r="C51" s="21">
        <f>VLOOKUP(A51,'[1]DEC_00_SF1_P007'!$C$4:$K$118,3,FALSE)</f>
        <v>35902</v>
      </c>
      <c r="D51" s="22">
        <f>VLOOKUP(A51,'[1]DEC_00_SF1_P007'!$C$4:$K$118,4,FALSE)</f>
        <v>114</v>
      </c>
      <c r="E51" s="22">
        <f>VLOOKUP(A51,'[1]DEC_00_SF1_P007'!$C$4:$K$118,5,FALSE)</f>
        <v>362</v>
      </c>
      <c r="F51" s="22">
        <f>VLOOKUP(A51,'[1]DEC_00_SF1_P007'!$C$4:$K$118,6,FALSE)</f>
        <v>134</v>
      </c>
      <c r="G51" s="22">
        <f>VLOOKUP(A51,'[1]DEC_00_SF1_P007'!$C$4:$K$118,7,FALSE)</f>
        <v>16</v>
      </c>
      <c r="H51" s="22">
        <f>VLOOKUP(A51,'[1]DEC_00_SF1_P007'!$C$4:$K$118,8,FALSE)</f>
        <v>103</v>
      </c>
      <c r="I51" s="22">
        <f>VLOOKUP(A51,'[1]DEC_00_SF1_P007'!$C$4:$K$118,9,FALSE)</f>
        <v>607</v>
      </c>
      <c r="J51" s="22">
        <f>VLOOKUP(A51,'[2]DEC_00_SF1_P008'!$C$5:$M$119,11,FALSE)</f>
        <v>450</v>
      </c>
      <c r="K51" s="22">
        <f>B51-(VLOOKUP(A51,'[2]DEC_00_SF1_P008'!$C$5:$F$119,4,FALSE))</f>
        <v>1615</v>
      </c>
    </row>
    <row r="52" spans="1:11" s="10" customFormat="1" ht="12.75">
      <c r="A52" s="3" t="s">
        <v>48</v>
      </c>
      <c r="B52" s="21">
        <f>VLOOKUP(A52,'[1]DEC_00_SF1_P007'!$C$4:$K$118,2,FALSE)</f>
        <v>10697</v>
      </c>
      <c r="C52" s="21">
        <f>VLOOKUP(A52,'[1]DEC_00_SF1_P007'!$C$4:$K$118,3,FALSE)</f>
        <v>10348</v>
      </c>
      <c r="D52" s="22">
        <f>VLOOKUP(A52,'[1]DEC_00_SF1_P007'!$C$4:$K$118,4,FALSE)</f>
        <v>167</v>
      </c>
      <c r="E52" s="22">
        <f>VLOOKUP(A52,'[1]DEC_00_SF1_P007'!$C$4:$K$118,5,FALSE)</f>
        <v>36</v>
      </c>
      <c r="F52" s="22">
        <f>VLOOKUP(A52,'[1]DEC_00_SF1_P007'!$C$4:$K$118,6,FALSE)</f>
        <v>10</v>
      </c>
      <c r="G52" s="22">
        <f>VLOOKUP(A52,'[1]DEC_00_SF1_P007'!$C$4:$K$118,7,FALSE)</f>
        <v>0</v>
      </c>
      <c r="H52" s="22">
        <f>VLOOKUP(A52,'[1]DEC_00_SF1_P007'!$C$4:$K$118,8,FALSE)</f>
        <v>24</v>
      </c>
      <c r="I52" s="22">
        <f>VLOOKUP(A52,'[1]DEC_00_SF1_P007'!$C$4:$K$118,9,FALSE)</f>
        <v>112</v>
      </c>
      <c r="J52" s="22">
        <f>VLOOKUP(A52,'[2]DEC_00_SF1_P008'!$C$5:$M$119,11,FALSE)</f>
        <v>62</v>
      </c>
      <c r="K52" s="22">
        <f>B52-(VLOOKUP(A52,'[2]DEC_00_SF1_P008'!$C$5:$F$119,4,FALSE))</f>
        <v>383</v>
      </c>
    </row>
    <row r="53" spans="1:11" s="10" customFormat="1" ht="12.75">
      <c r="A53" s="3" t="s">
        <v>49</v>
      </c>
      <c r="B53" s="21">
        <f>VLOOKUP(A53,'[1]DEC_00_SF1_P007'!$C$4:$K$118,2,FALSE)</f>
        <v>654880</v>
      </c>
      <c r="C53" s="21">
        <f>VLOOKUP(A53,'[1]DEC_00_SF1_P007'!$C$4:$K$118,3,FALSE)</f>
        <v>459061</v>
      </c>
      <c r="D53" s="22">
        <f>VLOOKUP(A53,'[1]DEC_00_SF1_P007'!$C$4:$K$118,4,FALSE)</f>
        <v>152391</v>
      </c>
      <c r="E53" s="22">
        <f>VLOOKUP(A53,'[1]DEC_00_SF1_P007'!$C$4:$K$118,5,FALSE)</f>
        <v>3168</v>
      </c>
      <c r="F53" s="22">
        <f>VLOOKUP(A53,'[1]DEC_00_SF1_P007'!$C$4:$K$118,6,FALSE)</f>
        <v>8412</v>
      </c>
      <c r="G53" s="22">
        <f>VLOOKUP(A53,'[1]DEC_00_SF1_P007'!$C$4:$K$118,7,FALSE)</f>
        <v>1168</v>
      </c>
      <c r="H53" s="22">
        <f>VLOOKUP(A53,'[1]DEC_00_SF1_P007'!$C$4:$K$118,8,FALSE)</f>
        <v>15914</v>
      </c>
      <c r="I53" s="22">
        <f>VLOOKUP(A53,'[1]DEC_00_SF1_P007'!$C$4:$K$118,9,FALSE)</f>
        <v>14766</v>
      </c>
      <c r="J53" s="22">
        <f>VLOOKUP(A53,'[2]DEC_00_SF1_P008'!$C$5:$M$119,11,FALSE)</f>
        <v>35160</v>
      </c>
      <c r="K53" s="22">
        <f>B53-(VLOOKUP(A53,'[2]DEC_00_SF1_P008'!$C$5:$F$119,4,FALSE))</f>
        <v>211453</v>
      </c>
    </row>
    <row r="54" spans="1:11" s="10" customFormat="1" ht="12.75">
      <c r="A54" s="3" t="s">
        <v>50</v>
      </c>
      <c r="B54" s="21">
        <f>VLOOKUP(A54,'[1]DEC_00_SF1_P007'!$C$4:$K$118,2,FALSE)</f>
        <v>104686</v>
      </c>
      <c r="C54" s="21">
        <f>VLOOKUP(A54,'[1]DEC_00_SF1_P007'!$C$4:$K$118,3,FALSE)</f>
        <v>96916</v>
      </c>
      <c r="D54" s="22">
        <f>VLOOKUP(A54,'[1]DEC_00_SF1_P007'!$C$4:$K$118,4,FALSE)</f>
        <v>1551</v>
      </c>
      <c r="E54" s="22">
        <f>VLOOKUP(A54,'[1]DEC_00_SF1_P007'!$C$4:$K$118,5,FALSE)</f>
        <v>1388</v>
      </c>
      <c r="F54" s="22">
        <f>VLOOKUP(A54,'[1]DEC_00_SF1_P007'!$C$4:$K$118,6,FALSE)</f>
        <v>727</v>
      </c>
      <c r="G54" s="22">
        <f>VLOOKUP(A54,'[1]DEC_00_SF1_P007'!$C$4:$K$118,7,FALSE)</f>
        <v>68</v>
      </c>
      <c r="H54" s="22">
        <f>VLOOKUP(A54,'[1]DEC_00_SF1_P007'!$C$4:$K$118,8,FALSE)</f>
        <v>1692</v>
      </c>
      <c r="I54" s="22">
        <f>VLOOKUP(A54,'[1]DEC_00_SF1_P007'!$C$4:$K$118,9,FALSE)</f>
        <v>2344</v>
      </c>
      <c r="J54" s="22">
        <f>VLOOKUP(A54,'[2]DEC_00_SF1_P008'!$C$5:$M$119,11,FALSE)</f>
        <v>3615</v>
      </c>
      <c r="K54" s="22">
        <f>B54-(VLOOKUP(A54,'[2]DEC_00_SF1_P008'!$C$5:$F$119,4,FALSE))</f>
        <v>9350</v>
      </c>
    </row>
    <row r="55" spans="1:11" s="10" customFormat="1" ht="12.75">
      <c r="A55" s="3" t="s">
        <v>51</v>
      </c>
      <c r="B55" s="21">
        <f>VLOOKUP(A55,'[1]DEC_00_SF1_P007'!$C$4:$K$118,2,FALSE)</f>
        <v>198099</v>
      </c>
      <c r="C55" s="21">
        <f>VLOOKUP(A55,'[1]DEC_00_SF1_P007'!$C$4:$K$118,3,FALSE)</f>
        <v>193102</v>
      </c>
      <c r="D55" s="22">
        <f>VLOOKUP(A55,'[1]DEC_00_SF1_P007'!$C$4:$K$118,4,FALSE)</f>
        <v>1354</v>
      </c>
      <c r="E55" s="22">
        <f>VLOOKUP(A55,'[1]DEC_00_SF1_P007'!$C$4:$K$118,5,FALSE)</f>
        <v>577</v>
      </c>
      <c r="F55" s="22">
        <f>VLOOKUP(A55,'[1]DEC_00_SF1_P007'!$C$4:$K$118,6,FALSE)</f>
        <v>708</v>
      </c>
      <c r="G55" s="22">
        <f>VLOOKUP(A55,'[1]DEC_00_SF1_P007'!$C$4:$K$118,7,FALSE)</f>
        <v>28</v>
      </c>
      <c r="H55" s="22">
        <f>VLOOKUP(A55,'[1]DEC_00_SF1_P007'!$C$4:$K$118,8,FALSE)</f>
        <v>479</v>
      </c>
      <c r="I55" s="22">
        <f>VLOOKUP(A55,'[1]DEC_00_SF1_P007'!$C$4:$K$118,9,FALSE)</f>
        <v>1851</v>
      </c>
      <c r="J55" s="22">
        <f>VLOOKUP(A55,'[2]DEC_00_SF1_P008'!$C$5:$M$119,11,FALSE)</f>
        <v>2002</v>
      </c>
      <c r="K55" s="22">
        <f>B55-(VLOOKUP(A55,'[2]DEC_00_SF1_P008'!$C$5:$F$119,4,FALSE))</f>
        <v>6346</v>
      </c>
    </row>
    <row r="56" spans="1:11" s="10" customFormat="1" ht="12.75">
      <c r="A56" s="3" t="s">
        <v>52</v>
      </c>
      <c r="B56" s="21">
        <f>VLOOKUP(A56,'[1]DEC_00_SF1_P007'!$C$4:$K$118,2,FALSE)</f>
        <v>48258</v>
      </c>
      <c r="C56" s="21">
        <f>VLOOKUP(A56,'[1]DEC_00_SF1_P007'!$C$4:$K$118,3,FALSE)</f>
        <v>43491</v>
      </c>
      <c r="D56" s="22">
        <f>VLOOKUP(A56,'[1]DEC_00_SF1_P007'!$C$4:$K$118,4,FALSE)</f>
        <v>2089</v>
      </c>
      <c r="E56" s="22">
        <f>VLOOKUP(A56,'[1]DEC_00_SF1_P007'!$C$4:$K$118,5,FALSE)</f>
        <v>314</v>
      </c>
      <c r="F56" s="22">
        <f>VLOOKUP(A56,'[1]DEC_00_SF1_P007'!$C$4:$K$118,6,FALSE)</f>
        <v>692</v>
      </c>
      <c r="G56" s="22">
        <f>VLOOKUP(A56,'[1]DEC_00_SF1_P007'!$C$4:$K$118,7,FALSE)</f>
        <v>61</v>
      </c>
      <c r="H56" s="22">
        <f>VLOOKUP(A56,'[1]DEC_00_SF1_P007'!$C$4:$K$118,8,FALSE)</f>
        <v>623</v>
      </c>
      <c r="I56" s="22">
        <f>VLOOKUP(A56,'[1]DEC_00_SF1_P007'!$C$4:$K$118,9,FALSE)</f>
        <v>988</v>
      </c>
      <c r="J56" s="22">
        <f>VLOOKUP(A56,'[2]DEC_00_SF1_P008'!$C$5:$M$119,11,FALSE)</f>
        <v>1407</v>
      </c>
      <c r="K56" s="22">
        <f>B56-(VLOOKUP(A56,'[2]DEC_00_SF1_P008'!$C$5:$F$119,4,FALSE))</f>
        <v>5455</v>
      </c>
    </row>
    <row r="57" spans="1:11" s="10" customFormat="1" ht="12.75">
      <c r="A57" s="3" t="s">
        <v>53</v>
      </c>
      <c r="B57" s="21">
        <f>VLOOKUP(A57,'[1]DEC_00_SF1_P007'!$C$4:$K$118,2,FALSE)</f>
        <v>4361</v>
      </c>
      <c r="C57" s="21">
        <f>VLOOKUP(A57,'[1]DEC_00_SF1_P007'!$C$4:$K$118,3,FALSE)</f>
        <v>4296</v>
      </c>
      <c r="D57" s="22">
        <f>VLOOKUP(A57,'[1]DEC_00_SF1_P007'!$C$4:$K$118,4,FALSE)</f>
        <v>4</v>
      </c>
      <c r="E57" s="22">
        <f>VLOOKUP(A57,'[1]DEC_00_SF1_P007'!$C$4:$K$118,5,FALSE)</f>
        <v>1</v>
      </c>
      <c r="F57" s="22">
        <f>VLOOKUP(A57,'[1]DEC_00_SF1_P007'!$C$4:$K$118,6,FALSE)</f>
        <v>4</v>
      </c>
      <c r="G57" s="22">
        <f>VLOOKUP(A57,'[1]DEC_00_SF1_P007'!$C$4:$K$118,7,FALSE)</f>
        <v>0</v>
      </c>
      <c r="H57" s="22">
        <f>VLOOKUP(A57,'[1]DEC_00_SF1_P007'!$C$4:$K$118,8,FALSE)</f>
        <v>7</v>
      </c>
      <c r="I57" s="22">
        <f>VLOOKUP(A57,'[1]DEC_00_SF1_P007'!$C$4:$K$118,9,FALSE)</f>
        <v>49</v>
      </c>
      <c r="J57" s="22">
        <f>VLOOKUP(A57,'[2]DEC_00_SF1_P008'!$C$5:$M$119,11,FALSE)</f>
        <v>26</v>
      </c>
      <c r="K57" s="22">
        <f>B57-(VLOOKUP(A57,'[2]DEC_00_SF1_P008'!$C$5:$F$119,4,FALSE))</f>
        <v>84</v>
      </c>
    </row>
    <row r="58" spans="1:11" s="10" customFormat="1" ht="12.75">
      <c r="A58" s="3" t="s">
        <v>54</v>
      </c>
      <c r="B58" s="21">
        <f>VLOOKUP(A58,'[1]DEC_00_SF1_P007'!$C$4:$K$118,2,FALSE)</f>
        <v>32513</v>
      </c>
      <c r="C58" s="21">
        <f>VLOOKUP(A58,'[1]DEC_00_SF1_P007'!$C$4:$K$118,3,FALSE)</f>
        <v>31552</v>
      </c>
      <c r="D58" s="22">
        <f>VLOOKUP(A58,'[1]DEC_00_SF1_P007'!$C$4:$K$118,4,FALSE)</f>
        <v>138</v>
      </c>
      <c r="E58" s="22">
        <f>VLOOKUP(A58,'[1]DEC_00_SF1_P007'!$C$4:$K$118,5,FALSE)</f>
        <v>160</v>
      </c>
      <c r="F58" s="22">
        <f>VLOOKUP(A58,'[1]DEC_00_SF1_P007'!$C$4:$K$118,6,FALSE)</f>
        <v>95</v>
      </c>
      <c r="G58" s="22">
        <f>VLOOKUP(A58,'[1]DEC_00_SF1_P007'!$C$4:$K$118,7,FALSE)</f>
        <v>15</v>
      </c>
      <c r="H58" s="22">
        <f>VLOOKUP(A58,'[1]DEC_00_SF1_P007'!$C$4:$K$118,8,FALSE)</f>
        <v>109</v>
      </c>
      <c r="I58" s="22">
        <f>VLOOKUP(A58,'[1]DEC_00_SF1_P007'!$C$4:$K$118,9,FALSE)</f>
        <v>444</v>
      </c>
      <c r="J58" s="22">
        <f>VLOOKUP(A58,'[2]DEC_00_SF1_P008'!$C$5:$M$119,11,FALSE)</f>
        <v>401</v>
      </c>
      <c r="K58" s="22">
        <f>B58-(VLOOKUP(A58,'[2]DEC_00_SF1_P008'!$C$5:$F$119,4,FALSE))</f>
        <v>1217</v>
      </c>
    </row>
    <row r="59" spans="1:11" s="10" customFormat="1" ht="12.75">
      <c r="A59" s="3" t="s">
        <v>55</v>
      </c>
      <c r="B59" s="21">
        <f>VLOOKUP(A59,'[1]DEC_00_SF1_P007'!$C$4:$K$118,2,FALSE)</f>
        <v>32960</v>
      </c>
      <c r="C59" s="21">
        <f>VLOOKUP(A59,'[1]DEC_00_SF1_P007'!$C$4:$K$118,3,FALSE)</f>
        <v>31485</v>
      </c>
      <c r="D59" s="22">
        <f>VLOOKUP(A59,'[1]DEC_00_SF1_P007'!$C$4:$K$118,4,FALSE)</f>
        <v>749</v>
      </c>
      <c r="E59" s="22">
        <f>VLOOKUP(A59,'[1]DEC_00_SF1_P007'!$C$4:$K$118,5,FALSE)</f>
        <v>96</v>
      </c>
      <c r="F59" s="22">
        <f>VLOOKUP(A59,'[1]DEC_00_SF1_P007'!$C$4:$K$118,6,FALSE)</f>
        <v>82</v>
      </c>
      <c r="G59" s="22">
        <f>VLOOKUP(A59,'[1]DEC_00_SF1_P007'!$C$4:$K$118,7,FALSE)</f>
        <v>9</v>
      </c>
      <c r="H59" s="22">
        <f>VLOOKUP(A59,'[1]DEC_00_SF1_P007'!$C$4:$K$118,8,FALSE)</f>
        <v>169</v>
      </c>
      <c r="I59" s="22">
        <f>VLOOKUP(A59,'[1]DEC_00_SF1_P007'!$C$4:$K$118,9,FALSE)</f>
        <v>370</v>
      </c>
      <c r="J59" s="22">
        <f>VLOOKUP(A59,'[2]DEC_00_SF1_P008'!$C$5:$M$119,11,FALSE)</f>
        <v>386</v>
      </c>
      <c r="K59" s="22">
        <f>B59-(VLOOKUP(A59,'[2]DEC_00_SF1_P008'!$C$5:$F$119,4,FALSE))</f>
        <v>1670</v>
      </c>
    </row>
    <row r="60" spans="1:11" s="10" customFormat="1" ht="12.75">
      <c r="A60" s="3" t="s">
        <v>56</v>
      </c>
      <c r="B60" s="21">
        <f>VLOOKUP(A60,'[1]DEC_00_SF1_P007'!$C$4:$K$118,2,FALSE)</f>
        <v>35204</v>
      </c>
      <c r="C60" s="21">
        <f>VLOOKUP(A60,'[1]DEC_00_SF1_P007'!$C$4:$K$118,3,FALSE)</f>
        <v>33682</v>
      </c>
      <c r="D60" s="22">
        <f>VLOOKUP(A60,'[1]DEC_00_SF1_P007'!$C$4:$K$118,4,FALSE)</f>
        <v>95</v>
      </c>
      <c r="E60" s="22">
        <f>VLOOKUP(A60,'[1]DEC_00_SF1_P007'!$C$4:$K$118,5,FALSE)</f>
        <v>267</v>
      </c>
      <c r="F60" s="22">
        <f>VLOOKUP(A60,'[1]DEC_00_SF1_P007'!$C$4:$K$118,6,FALSE)</f>
        <v>79</v>
      </c>
      <c r="G60" s="22">
        <f>VLOOKUP(A60,'[1]DEC_00_SF1_P007'!$C$4:$K$118,7,FALSE)</f>
        <v>8</v>
      </c>
      <c r="H60" s="22">
        <f>VLOOKUP(A60,'[1]DEC_00_SF1_P007'!$C$4:$K$118,8,FALSE)</f>
        <v>589</v>
      </c>
      <c r="I60" s="22">
        <f>VLOOKUP(A60,'[1]DEC_00_SF1_P007'!$C$4:$K$118,9,FALSE)</f>
        <v>484</v>
      </c>
      <c r="J60" s="22">
        <f>VLOOKUP(A60,'[2]DEC_00_SF1_P008'!$C$5:$M$119,11,FALSE)</f>
        <v>1195</v>
      </c>
      <c r="K60" s="22">
        <f>B60-(VLOOKUP(A60,'[2]DEC_00_SF1_P008'!$C$5:$F$119,4,FALSE))</f>
        <v>1991</v>
      </c>
    </row>
    <row r="61" spans="1:11" s="10" customFormat="1" ht="12.75">
      <c r="A61" s="3" t="s">
        <v>57</v>
      </c>
      <c r="B61" s="21">
        <f>VLOOKUP(A61,'[1]DEC_00_SF1_P007'!$C$4:$K$118,2,FALSE)</f>
        <v>10494</v>
      </c>
      <c r="C61" s="21">
        <f>VLOOKUP(A61,'[1]DEC_00_SF1_P007'!$C$4:$K$118,3,FALSE)</f>
        <v>10066</v>
      </c>
      <c r="D61" s="22">
        <f>VLOOKUP(A61,'[1]DEC_00_SF1_P007'!$C$4:$K$118,4,FALSE)</f>
        <v>265</v>
      </c>
      <c r="E61" s="22">
        <f>VLOOKUP(A61,'[1]DEC_00_SF1_P007'!$C$4:$K$118,5,FALSE)</f>
        <v>17</v>
      </c>
      <c r="F61" s="22">
        <f>VLOOKUP(A61,'[1]DEC_00_SF1_P007'!$C$4:$K$118,6,FALSE)</f>
        <v>21</v>
      </c>
      <c r="G61" s="22">
        <f>VLOOKUP(A61,'[1]DEC_00_SF1_P007'!$C$4:$K$118,7,FALSE)</f>
        <v>2</v>
      </c>
      <c r="H61" s="22">
        <f>VLOOKUP(A61,'[1]DEC_00_SF1_P007'!$C$4:$K$118,8,FALSE)</f>
        <v>46</v>
      </c>
      <c r="I61" s="22">
        <f>VLOOKUP(A61,'[1]DEC_00_SF1_P007'!$C$4:$K$118,9,FALSE)</f>
        <v>77</v>
      </c>
      <c r="J61" s="22">
        <f>VLOOKUP(A61,'[2]DEC_00_SF1_P008'!$C$5:$M$119,11,FALSE)</f>
        <v>77</v>
      </c>
      <c r="K61" s="22">
        <f>B61-(VLOOKUP(A61,'[2]DEC_00_SF1_P008'!$C$5:$F$119,4,FALSE))</f>
        <v>462</v>
      </c>
    </row>
    <row r="62" spans="1:11" s="10" customFormat="1" ht="12.75">
      <c r="A62" s="3" t="s">
        <v>58</v>
      </c>
      <c r="B62" s="21">
        <f>VLOOKUP(A62,'[1]DEC_00_SF1_P007'!$C$4:$K$118,2,FALSE)</f>
        <v>38944</v>
      </c>
      <c r="C62" s="21">
        <f>VLOOKUP(A62,'[1]DEC_00_SF1_P007'!$C$4:$K$118,3,FALSE)</f>
        <v>37435</v>
      </c>
      <c r="D62" s="22">
        <f>VLOOKUP(A62,'[1]DEC_00_SF1_P007'!$C$4:$K$118,4,FALSE)</f>
        <v>677</v>
      </c>
      <c r="E62" s="22">
        <f>VLOOKUP(A62,'[1]DEC_00_SF1_P007'!$C$4:$K$118,5,FALSE)</f>
        <v>143</v>
      </c>
      <c r="F62" s="22">
        <f>VLOOKUP(A62,'[1]DEC_00_SF1_P007'!$C$4:$K$118,6,FALSE)</f>
        <v>68</v>
      </c>
      <c r="G62" s="22">
        <f>VLOOKUP(A62,'[1]DEC_00_SF1_P007'!$C$4:$K$118,7,FALSE)</f>
        <v>11</v>
      </c>
      <c r="H62" s="22">
        <f>VLOOKUP(A62,'[1]DEC_00_SF1_P007'!$C$4:$K$118,8,FALSE)</f>
        <v>166</v>
      </c>
      <c r="I62" s="22">
        <f>VLOOKUP(A62,'[1]DEC_00_SF1_P007'!$C$4:$K$118,9,FALSE)</f>
        <v>444</v>
      </c>
      <c r="J62" s="22">
        <f>VLOOKUP(A62,'[2]DEC_00_SF1_P008'!$C$5:$M$119,11,FALSE)</f>
        <v>444</v>
      </c>
      <c r="K62" s="22">
        <f>B62-(VLOOKUP(A62,'[2]DEC_00_SF1_P008'!$C$5:$F$119,4,FALSE))</f>
        <v>1760</v>
      </c>
    </row>
    <row r="63" spans="1:11" s="10" customFormat="1" ht="12.75">
      <c r="A63" s="3" t="s">
        <v>59</v>
      </c>
      <c r="B63" s="21">
        <f>VLOOKUP(A63,'[1]DEC_00_SF1_P007'!$C$4:$K$118,2,FALSE)</f>
        <v>13754</v>
      </c>
      <c r="C63" s="21">
        <f>VLOOKUP(A63,'[1]DEC_00_SF1_P007'!$C$4:$K$118,3,FALSE)</f>
        <v>13476</v>
      </c>
      <c r="D63" s="22">
        <f>VLOOKUP(A63,'[1]DEC_00_SF1_P007'!$C$4:$K$118,4,FALSE)</f>
        <v>82</v>
      </c>
      <c r="E63" s="22">
        <f>VLOOKUP(A63,'[1]DEC_00_SF1_P007'!$C$4:$K$118,5,FALSE)</f>
        <v>52</v>
      </c>
      <c r="F63" s="22">
        <f>VLOOKUP(A63,'[1]DEC_00_SF1_P007'!$C$4:$K$118,6,FALSE)</f>
        <v>19</v>
      </c>
      <c r="G63" s="22">
        <f>VLOOKUP(A63,'[1]DEC_00_SF1_P007'!$C$4:$K$118,7,FALSE)</f>
        <v>0</v>
      </c>
      <c r="H63" s="22">
        <f>VLOOKUP(A63,'[1]DEC_00_SF1_P007'!$C$4:$K$118,8,FALSE)</f>
        <v>21</v>
      </c>
      <c r="I63" s="22">
        <f>VLOOKUP(A63,'[1]DEC_00_SF1_P007'!$C$4:$K$118,9,FALSE)</f>
        <v>104</v>
      </c>
      <c r="J63" s="22">
        <f>VLOOKUP(A63,'[2]DEC_00_SF1_P008'!$C$5:$M$119,11,FALSE)</f>
        <v>104</v>
      </c>
      <c r="K63" s="22">
        <f>B63-(VLOOKUP(A63,'[2]DEC_00_SF1_P008'!$C$5:$F$119,4,FALSE))</f>
        <v>348</v>
      </c>
    </row>
    <row r="64" spans="1:11" s="10" customFormat="1" ht="12.75">
      <c r="A64" s="3" t="s">
        <v>60</v>
      </c>
      <c r="B64" s="21">
        <f>VLOOKUP(A64,'[1]DEC_00_SF1_P007'!$C$4:$K$118,2,FALSE)</f>
        <v>14558</v>
      </c>
      <c r="C64" s="21">
        <f>VLOOKUP(A64,'[1]DEC_00_SF1_P007'!$C$4:$K$118,3,FALSE)</f>
        <v>13962</v>
      </c>
      <c r="D64" s="22">
        <f>VLOOKUP(A64,'[1]DEC_00_SF1_P007'!$C$4:$K$118,4,FALSE)</f>
        <v>339</v>
      </c>
      <c r="E64" s="22">
        <f>VLOOKUP(A64,'[1]DEC_00_SF1_P007'!$C$4:$K$118,5,FALSE)</f>
        <v>49</v>
      </c>
      <c r="F64" s="22">
        <f>VLOOKUP(A64,'[1]DEC_00_SF1_P007'!$C$4:$K$118,6,FALSE)</f>
        <v>39</v>
      </c>
      <c r="G64" s="22">
        <f>VLOOKUP(A64,'[1]DEC_00_SF1_P007'!$C$4:$K$118,7,FALSE)</f>
        <v>2</v>
      </c>
      <c r="H64" s="22">
        <f>VLOOKUP(A64,'[1]DEC_00_SF1_P007'!$C$4:$K$118,8,FALSE)</f>
        <v>35</v>
      </c>
      <c r="I64" s="22">
        <f>VLOOKUP(A64,'[1]DEC_00_SF1_P007'!$C$4:$K$118,9,FALSE)</f>
        <v>132</v>
      </c>
      <c r="J64" s="22">
        <f>VLOOKUP(A64,'[2]DEC_00_SF1_P008'!$C$5:$M$119,11,FALSE)</f>
        <v>94</v>
      </c>
      <c r="K64" s="22">
        <f>B64-(VLOOKUP(A64,'[2]DEC_00_SF1_P008'!$C$5:$F$119,4,FALSE))</f>
        <v>647</v>
      </c>
    </row>
    <row r="65" spans="1:11" s="10" customFormat="1" ht="12.75">
      <c r="A65" s="3" t="s">
        <v>61</v>
      </c>
      <c r="B65" s="21">
        <f>VLOOKUP(A65,'[1]DEC_00_SF1_P007'!$C$4:$K$118,2,FALSE)</f>
        <v>21681</v>
      </c>
      <c r="C65" s="21">
        <f>VLOOKUP(A65,'[1]DEC_00_SF1_P007'!$C$4:$K$118,3,FALSE)</f>
        <v>19440</v>
      </c>
      <c r="D65" s="22">
        <f>VLOOKUP(A65,'[1]DEC_00_SF1_P007'!$C$4:$K$118,4,FALSE)</f>
        <v>38</v>
      </c>
      <c r="E65" s="22">
        <f>VLOOKUP(A65,'[1]DEC_00_SF1_P007'!$C$4:$K$118,5,FALSE)</f>
        <v>625</v>
      </c>
      <c r="F65" s="22">
        <f>VLOOKUP(A65,'[1]DEC_00_SF1_P007'!$C$4:$K$118,6,FALSE)</f>
        <v>31</v>
      </c>
      <c r="G65" s="22">
        <f>VLOOKUP(A65,'[1]DEC_00_SF1_P007'!$C$4:$K$118,7,FALSE)</f>
        <v>30</v>
      </c>
      <c r="H65" s="22">
        <f>VLOOKUP(A65,'[1]DEC_00_SF1_P007'!$C$4:$K$118,8,FALSE)</f>
        <v>802</v>
      </c>
      <c r="I65" s="22">
        <f>VLOOKUP(A65,'[1]DEC_00_SF1_P007'!$C$4:$K$118,9,FALSE)</f>
        <v>715</v>
      </c>
      <c r="J65" s="22">
        <f>VLOOKUP(A65,'[2]DEC_00_SF1_P008'!$C$5:$M$119,11,FALSE)</f>
        <v>2030</v>
      </c>
      <c r="K65" s="22">
        <f>B65-(VLOOKUP(A65,'[2]DEC_00_SF1_P008'!$C$5:$F$119,4,FALSE))</f>
        <v>3333</v>
      </c>
    </row>
    <row r="66" spans="1:11" s="10" customFormat="1" ht="12.75">
      <c r="A66" s="3" t="s">
        <v>62</v>
      </c>
      <c r="B66" s="21">
        <f>VLOOKUP(A66,'[1]DEC_00_SF1_P007'!$C$4:$K$118,2,FALSE)</f>
        <v>15762</v>
      </c>
      <c r="C66" s="21">
        <f>VLOOKUP(A66,'[1]DEC_00_SF1_P007'!$C$4:$K$118,3,FALSE)</f>
        <v>15160</v>
      </c>
      <c r="D66" s="22">
        <f>VLOOKUP(A66,'[1]DEC_00_SF1_P007'!$C$4:$K$118,4,FALSE)</f>
        <v>349</v>
      </c>
      <c r="E66" s="22">
        <f>VLOOKUP(A66,'[1]DEC_00_SF1_P007'!$C$4:$K$118,5,FALSE)</f>
        <v>61</v>
      </c>
      <c r="F66" s="22">
        <f>VLOOKUP(A66,'[1]DEC_00_SF1_P007'!$C$4:$K$118,6,FALSE)</f>
        <v>25</v>
      </c>
      <c r="G66" s="22">
        <f>VLOOKUP(A66,'[1]DEC_00_SF1_P007'!$C$4:$K$118,7,FALSE)</f>
        <v>2</v>
      </c>
      <c r="H66" s="22">
        <f>VLOOKUP(A66,'[1]DEC_00_SF1_P007'!$C$4:$K$118,8,FALSE)</f>
        <v>34</v>
      </c>
      <c r="I66" s="22">
        <f>VLOOKUP(A66,'[1]DEC_00_SF1_P007'!$C$4:$K$118,9,FALSE)</f>
        <v>131</v>
      </c>
      <c r="J66" s="22">
        <f>VLOOKUP(A66,'[2]DEC_00_SF1_P008'!$C$5:$M$119,11,FALSE)</f>
        <v>121</v>
      </c>
      <c r="K66" s="22">
        <f>B66-(VLOOKUP(A66,'[2]DEC_00_SF1_P008'!$C$5:$F$119,4,FALSE))</f>
        <v>691</v>
      </c>
    </row>
    <row r="67" spans="1:11" s="10" customFormat="1" ht="12.75">
      <c r="A67" s="3" t="s">
        <v>63</v>
      </c>
      <c r="B67" s="21">
        <f>VLOOKUP(A67,'[1]DEC_00_SF1_P007'!$C$4:$K$118,2,FALSE)</f>
        <v>11800</v>
      </c>
      <c r="C67" s="21">
        <f>VLOOKUP(A67,'[1]DEC_00_SF1_P007'!$C$4:$K$118,3,FALSE)</f>
        <v>11599</v>
      </c>
      <c r="D67" s="22">
        <f>VLOOKUP(A67,'[1]DEC_00_SF1_P007'!$C$4:$K$118,4,FALSE)</f>
        <v>15</v>
      </c>
      <c r="E67" s="22">
        <f>VLOOKUP(A67,'[1]DEC_00_SF1_P007'!$C$4:$K$118,5,FALSE)</f>
        <v>30</v>
      </c>
      <c r="F67" s="22">
        <f>VLOOKUP(A67,'[1]DEC_00_SF1_P007'!$C$4:$K$118,6,FALSE)</f>
        <v>34</v>
      </c>
      <c r="G67" s="22">
        <f>VLOOKUP(A67,'[1]DEC_00_SF1_P007'!$C$4:$K$118,7,FALSE)</f>
        <v>0</v>
      </c>
      <c r="H67" s="22">
        <f>VLOOKUP(A67,'[1]DEC_00_SF1_P007'!$C$4:$K$118,8,FALSE)</f>
        <v>24</v>
      </c>
      <c r="I67" s="22">
        <f>VLOOKUP(A67,'[1]DEC_00_SF1_P007'!$C$4:$K$118,9,FALSE)</f>
        <v>98</v>
      </c>
      <c r="J67" s="22">
        <f>VLOOKUP(A67,'[2]DEC_00_SF1_P008'!$C$5:$M$119,11,FALSE)</f>
        <v>66</v>
      </c>
      <c r="K67" s="22">
        <f>B67-(VLOOKUP(A67,'[2]DEC_00_SF1_P008'!$C$5:$F$119,4,FALSE))</f>
        <v>248</v>
      </c>
    </row>
    <row r="68" spans="1:11" s="10" customFormat="1" ht="12.75">
      <c r="A68" s="3" t="s">
        <v>64</v>
      </c>
      <c r="B68" s="21">
        <f>VLOOKUP(A68,'[1]DEC_00_SF1_P007'!$C$4:$K$118,2,FALSE)</f>
        <v>8903</v>
      </c>
      <c r="C68" s="21">
        <f>VLOOKUP(A68,'[1]DEC_00_SF1_P007'!$C$4:$K$118,3,FALSE)</f>
        <v>8674</v>
      </c>
      <c r="D68" s="22">
        <f>VLOOKUP(A68,'[1]DEC_00_SF1_P007'!$C$4:$K$118,4,FALSE)</f>
        <v>29</v>
      </c>
      <c r="E68" s="22">
        <f>VLOOKUP(A68,'[1]DEC_00_SF1_P007'!$C$4:$K$118,5,FALSE)</f>
        <v>49</v>
      </c>
      <c r="F68" s="22">
        <f>VLOOKUP(A68,'[1]DEC_00_SF1_P007'!$C$4:$K$118,6,FALSE)</f>
        <v>10</v>
      </c>
      <c r="G68" s="22">
        <f>VLOOKUP(A68,'[1]DEC_00_SF1_P007'!$C$4:$K$118,7,FALSE)</f>
        <v>0</v>
      </c>
      <c r="H68" s="22">
        <f>VLOOKUP(A68,'[1]DEC_00_SF1_P007'!$C$4:$K$118,8,FALSE)</f>
        <v>31</v>
      </c>
      <c r="I68" s="22">
        <f>VLOOKUP(A68,'[1]DEC_00_SF1_P007'!$C$4:$K$118,9,FALSE)</f>
        <v>110</v>
      </c>
      <c r="J68" s="22">
        <f>VLOOKUP(A68,'[2]DEC_00_SF1_P008'!$C$5:$M$119,11,FALSE)</f>
        <v>103</v>
      </c>
      <c r="K68" s="22">
        <f>B68-(VLOOKUP(A68,'[2]DEC_00_SF1_P008'!$C$5:$F$119,4,FALSE))</f>
        <v>294</v>
      </c>
    </row>
    <row r="69" spans="1:11" s="10" customFormat="1" ht="12.75">
      <c r="A69" s="3" t="s">
        <v>65</v>
      </c>
      <c r="B69" s="21">
        <f>VLOOKUP(A69,'[1]DEC_00_SF1_P007'!$C$4:$K$118,2,FALSE)</f>
        <v>28289</v>
      </c>
      <c r="C69" s="21">
        <f>VLOOKUP(A69,'[1]DEC_00_SF1_P007'!$C$4:$K$118,3,FALSE)</f>
        <v>26382</v>
      </c>
      <c r="D69" s="22">
        <f>VLOOKUP(A69,'[1]DEC_00_SF1_P007'!$C$4:$K$118,4,FALSE)</f>
        <v>1308</v>
      </c>
      <c r="E69" s="22">
        <f>VLOOKUP(A69,'[1]DEC_00_SF1_P007'!$C$4:$K$118,5,FALSE)</f>
        <v>75</v>
      </c>
      <c r="F69" s="22">
        <f>VLOOKUP(A69,'[1]DEC_00_SF1_P007'!$C$4:$K$118,6,FALSE)</f>
        <v>78</v>
      </c>
      <c r="G69" s="22">
        <f>VLOOKUP(A69,'[1]DEC_00_SF1_P007'!$C$4:$K$118,7,FALSE)</f>
        <v>23</v>
      </c>
      <c r="H69" s="22">
        <f>VLOOKUP(A69,'[1]DEC_00_SF1_P007'!$C$4:$K$118,8,FALSE)</f>
        <v>50</v>
      </c>
      <c r="I69" s="22">
        <f>VLOOKUP(A69,'[1]DEC_00_SF1_P007'!$C$4:$K$118,9,FALSE)</f>
        <v>373</v>
      </c>
      <c r="J69" s="22">
        <f>VLOOKUP(A69,'[2]DEC_00_SF1_P008'!$C$5:$M$119,11,FALSE)</f>
        <v>252</v>
      </c>
      <c r="K69" s="22">
        <f>B69-(VLOOKUP(A69,'[2]DEC_00_SF1_P008'!$C$5:$F$119,4,FALSE))</f>
        <v>2053</v>
      </c>
    </row>
    <row r="70" spans="1:11" s="10" customFormat="1" ht="12.75">
      <c r="A70" s="3" t="s">
        <v>66</v>
      </c>
      <c r="B70" s="21">
        <f>VLOOKUP(A70,'[1]DEC_00_SF1_P007'!$C$4:$K$118,2,FALSE)</f>
        <v>3757</v>
      </c>
      <c r="C70" s="21">
        <f>VLOOKUP(A70,'[1]DEC_00_SF1_P007'!$C$4:$K$118,3,FALSE)</f>
        <v>3709</v>
      </c>
      <c r="D70" s="22">
        <f>VLOOKUP(A70,'[1]DEC_00_SF1_P007'!$C$4:$K$118,4,FALSE)</f>
        <v>7</v>
      </c>
      <c r="E70" s="22">
        <f>VLOOKUP(A70,'[1]DEC_00_SF1_P007'!$C$4:$K$118,5,FALSE)</f>
        <v>21</v>
      </c>
      <c r="F70" s="22">
        <f>VLOOKUP(A70,'[1]DEC_00_SF1_P007'!$C$4:$K$118,6,FALSE)</f>
        <v>0</v>
      </c>
      <c r="G70" s="22">
        <f>VLOOKUP(A70,'[1]DEC_00_SF1_P007'!$C$4:$K$118,7,FALSE)</f>
        <v>2</v>
      </c>
      <c r="H70" s="22">
        <f>VLOOKUP(A70,'[1]DEC_00_SF1_P007'!$C$4:$K$118,8,FALSE)</f>
        <v>1</v>
      </c>
      <c r="I70" s="22">
        <f>VLOOKUP(A70,'[1]DEC_00_SF1_P007'!$C$4:$K$118,9,FALSE)</f>
        <v>17</v>
      </c>
      <c r="J70" s="22">
        <f>VLOOKUP(A70,'[2]DEC_00_SF1_P008'!$C$5:$M$119,11,FALSE)</f>
        <v>11</v>
      </c>
      <c r="K70" s="22">
        <f>B70-(VLOOKUP(A70,'[2]DEC_00_SF1_P008'!$C$5:$F$119,4,FALSE))</f>
        <v>53</v>
      </c>
    </row>
    <row r="71" spans="1:11" s="10" customFormat="1" ht="12.75">
      <c r="A71" s="3" t="s">
        <v>67</v>
      </c>
      <c r="B71" s="21">
        <f>VLOOKUP(A71,'[1]DEC_00_SF1_P007'!$C$4:$K$118,2,FALSE)</f>
        <v>23564</v>
      </c>
      <c r="C71" s="21">
        <f>VLOOKUP(A71,'[1]DEC_00_SF1_P007'!$C$4:$K$118,3,FALSE)</f>
        <v>23090</v>
      </c>
      <c r="D71" s="22">
        <f>VLOOKUP(A71,'[1]DEC_00_SF1_P007'!$C$4:$K$118,4,FALSE)</f>
        <v>65</v>
      </c>
      <c r="E71" s="22">
        <f>VLOOKUP(A71,'[1]DEC_00_SF1_P007'!$C$4:$K$118,5,FALSE)</f>
        <v>108</v>
      </c>
      <c r="F71" s="22">
        <f>VLOOKUP(A71,'[1]DEC_00_SF1_P007'!$C$4:$K$118,6,FALSE)</f>
        <v>30</v>
      </c>
      <c r="G71" s="22">
        <f>VLOOKUP(A71,'[1]DEC_00_SF1_P007'!$C$4:$K$118,7,FALSE)</f>
        <v>5</v>
      </c>
      <c r="H71" s="22">
        <f>VLOOKUP(A71,'[1]DEC_00_SF1_P007'!$C$4:$K$118,8,FALSE)</f>
        <v>68</v>
      </c>
      <c r="I71" s="22">
        <f>VLOOKUP(A71,'[1]DEC_00_SF1_P007'!$C$4:$K$118,9,FALSE)</f>
        <v>198</v>
      </c>
      <c r="J71" s="22">
        <f>VLOOKUP(A71,'[2]DEC_00_SF1_P008'!$C$5:$M$119,11,FALSE)</f>
        <v>231</v>
      </c>
      <c r="K71" s="22">
        <f>B71-(VLOOKUP(A71,'[2]DEC_00_SF1_P008'!$C$5:$F$119,4,FALSE))</f>
        <v>630</v>
      </c>
    </row>
    <row r="72" spans="1:11" s="10" customFormat="1" ht="12.75">
      <c r="A72" s="3" t="s">
        <v>68</v>
      </c>
      <c r="B72" s="21">
        <f>VLOOKUP(A72,'[1]DEC_00_SF1_P007'!$C$4:$K$118,2,FALSE)</f>
        <v>13427</v>
      </c>
      <c r="C72" s="21">
        <f>VLOOKUP(A72,'[1]DEC_00_SF1_P007'!$C$4:$K$118,3,FALSE)</f>
        <v>10463</v>
      </c>
      <c r="D72" s="22">
        <f>VLOOKUP(A72,'[1]DEC_00_SF1_P007'!$C$4:$K$118,4,FALSE)</f>
        <v>2757</v>
      </c>
      <c r="E72" s="22">
        <f>VLOOKUP(A72,'[1]DEC_00_SF1_P007'!$C$4:$K$118,5,FALSE)</f>
        <v>33</v>
      </c>
      <c r="F72" s="22">
        <f>VLOOKUP(A72,'[1]DEC_00_SF1_P007'!$C$4:$K$118,6,FALSE)</f>
        <v>15</v>
      </c>
      <c r="G72" s="22">
        <f>VLOOKUP(A72,'[1]DEC_00_SF1_P007'!$C$4:$K$118,7,FALSE)</f>
        <v>1</v>
      </c>
      <c r="H72" s="22">
        <f>VLOOKUP(A72,'[1]DEC_00_SF1_P007'!$C$4:$K$118,8,FALSE)</f>
        <v>39</v>
      </c>
      <c r="I72" s="22">
        <f>VLOOKUP(A72,'[1]DEC_00_SF1_P007'!$C$4:$K$118,9,FALSE)</f>
        <v>119</v>
      </c>
      <c r="J72" s="22">
        <f>VLOOKUP(A72,'[2]DEC_00_SF1_P008'!$C$5:$M$119,11,FALSE)</f>
        <v>129</v>
      </c>
      <c r="K72" s="22">
        <f>B72-(VLOOKUP(A72,'[2]DEC_00_SF1_P008'!$C$5:$F$119,4,FALSE))</f>
        <v>3016</v>
      </c>
    </row>
    <row r="73" spans="1:11" s="10" customFormat="1" ht="12.75">
      <c r="A73" s="3" t="s">
        <v>69</v>
      </c>
      <c r="B73" s="21">
        <f>VLOOKUP(A73,'[1]DEC_00_SF1_P007'!$C$4:$K$118,2,FALSE)</f>
        <v>14827</v>
      </c>
      <c r="C73" s="21">
        <f>VLOOKUP(A73,'[1]DEC_00_SF1_P007'!$C$4:$K$118,3,FALSE)</f>
        <v>13752</v>
      </c>
      <c r="D73" s="22">
        <f>VLOOKUP(A73,'[1]DEC_00_SF1_P007'!$C$4:$K$118,4,FALSE)</f>
        <v>561</v>
      </c>
      <c r="E73" s="22">
        <f>VLOOKUP(A73,'[1]DEC_00_SF1_P007'!$C$4:$K$118,5,FALSE)</f>
        <v>59</v>
      </c>
      <c r="F73" s="22">
        <f>VLOOKUP(A73,'[1]DEC_00_SF1_P007'!$C$4:$K$118,6,FALSE)</f>
        <v>46</v>
      </c>
      <c r="G73" s="22">
        <f>VLOOKUP(A73,'[1]DEC_00_SF1_P007'!$C$4:$K$118,7,FALSE)</f>
        <v>2</v>
      </c>
      <c r="H73" s="22">
        <f>VLOOKUP(A73,'[1]DEC_00_SF1_P007'!$C$4:$K$118,8,FALSE)</f>
        <v>219</v>
      </c>
      <c r="I73" s="22">
        <f>VLOOKUP(A73,'[1]DEC_00_SF1_P007'!$C$4:$K$118,9,FALSE)</f>
        <v>188</v>
      </c>
      <c r="J73" s="22">
        <f>VLOOKUP(A73,'[2]DEC_00_SF1_P008'!$C$5:$M$119,11,FALSE)</f>
        <v>435</v>
      </c>
      <c r="K73" s="22">
        <f>B73-(VLOOKUP(A73,'[2]DEC_00_SF1_P008'!$C$5:$F$119,4,FALSE))</f>
        <v>1271</v>
      </c>
    </row>
    <row r="74" spans="1:11" s="10" customFormat="1" ht="12.75">
      <c r="A74" s="3" t="s">
        <v>70</v>
      </c>
      <c r="B74" s="21">
        <f>VLOOKUP(A74,'[1]DEC_00_SF1_P007'!$C$4:$K$118,2,FALSE)</f>
        <v>9311</v>
      </c>
      <c r="C74" s="21">
        <f>VLOOKUP(A74,'[1]DEC_00_SF1_P007'!$C$4:$K$118,3,FALSE)</f>
        <v>8814</v>
      </c>
      <c r="D74" s="22">
        <f>VLOOKUP(A74,'[1]DEC_00_SF1_P007'!$C$4:$K$118,4,FALSE)</f>
        <v>357</v>
      </c>
      <c r="E74" s="22">
        <f>VLOOKUP(A74,'[1]DEC_00_SF1_P007'!$C$4:$K$118,5,FALSE)</f>
        <v>38</v>
      </c>
      <c r="F74" s="22">
        <f>VLOOKUP(A74,'[1]DEC_00_SF1_P007'!$C$4:$K$118,6,FALSE)</f>
        <v>11</v>
      </c>
      <c r="G74" s="22">
        <f>VLOOKUP(A74,'[1]DEC_00_SF1_P007'!$C$4:$K$118,7,FALSE)</f>
        <v>3</v>
      </c>
      <c r="H74" s="22">
        <f>VLOOKUP(A74,'[1]DEC_00_SF1_P007'!$C$4:$K$118,8,FALSE)</f>
        <v>15</v>
      </c>
      <c r="I74" s="22">
        <f>VLOOKUP(A74,'[1]DEC_00_SF1_P007'!$C$4:$K$118,9,FALSE)</f>
        <v>73</v>
      </c>
      <c r="J74" s="22">
        <f>VLOOKUP(A74,'[2]DEC_00_SF1_P008'!$C$5:$M$119,11,FALSE)</f>
        <v>52</v>
      </c>
      <c r="K74" s="22">
        <f>B74-(VLOOKUP(A74,'[2]DEC_00_SF1_P008'!$C$5:$F$119,4,FALSE))</f>
        <v>542</v>
      </c>
    </row>
    <row r="75" spans="1:11" s="10" customFormat="1" ht="12.75">
      <c r="A75" s="3" t="s">
        <v>71</v>
      </c>
      <c r="B75" s="21">
        <f>VLOOKUP(A75,'[1]DEC_00_SF1_P007'!$C$4:$K$118,2,FALSE)</f>
        <v>12136</v>
      </c>
      <c r="C75" s="21">
        <f>VLOOKUP(A75,'[1]DEC_00_SF1_P007'!$C$4:$K$118,3,FALSE)</f>
        <v>11647</v>
      </c>
      <c r="D75" s="22">
        <f>VLOOKUP(A75,'[1]DEC_00_SF1_P007'!$C$4:$K$118,4,FALSE)</f>
        <v>248</v>
      </c>
      <c r="E75" s="22">
        <f>VLOOKUP(A75,'[1]DEC_00_SF1_P007'!$C$4:$K$118,5,FALSE)</f>
        <v>29</v>
      </c>
      <c r="F75" s="22">
        <f>VLOOKUP(A75,'[1]DEC_00_SF1_P007'!$C$4:$K$118,6,FALSE)</f>
        <v>31</v>
      </c>
      <c r="G75" s="22">
        <f>VLOOKUP(A75,'[1]DEC_00_SF1_P007'!$C$4:$K$118,7,FALSE)</f>
        <v>1</v>
      </c>
      <c r="H75" s="22">
        <f>VLOOKUP(A75,'[1]DEC_00_SF1_P007'!$C$4:$K$118,8,FALSE)</f>
        <v>25</v>
      </c>
      <c r="I75" s="22">
        <f>VLOOKUP(A75,'[1]DEC_00_SF1_P007'!$C$4:$K$118,9,FALSE)</f>
        <v>155</v>
      </c>
      <c r="J75" s="22">
        <f>VLOOKUP(A75,'[2]DEC_00_SF1_P008'!$C$5:$M$119,11,FALSE)</f>
        <v>94</v>
      </c>
      <c r="K75" s="22">
        <f>B75-(VLOOKUP(A75,'[2]DEC_00_SF1_P008'!$C$5:$F$119,4,FALSE))</f>
        <v>540</v>
      </c>
    </row>
    <row r="76" spans="1:11" s="10" customFormat="1" ht="12.75">
      <c r="A76" s="3" t="s">
        <v>72</v>
      </c>
      <c r="B76" s="21">
        <f>VLOOKUP(A76,'[1]DEC_00_SF1_P007'!$C$4:$K$118,2,FALSE)</f>
        <v>19309</v>
      </c>
      <c r="C76" s="21">
        <f>VLOOKUP(A76,'[1]DEC_00_SF1_P007'!$C$4:$K$118,3,FALSE)</f>
        <v>18796</v>
      </c>
      <c r="D76" s="22">
        <f>VLOOKUP(A76,'[1]DEC_00_SF1_P007'!$C$4:$K$118,4,FALSE)</f>
        <v>98</v>
      </c>
      <c r="E76" s="22">
        <f>VLOOKUP(A76,'[1]DEC_00_SF1_P007'!$C$4:$K$118,5,FALSE)</f>
        <v>122</v>
      </c>
      <c r="F76" s="22">
        <f>VLOOKUP(A76,'[1]DEC_00_SF1_P007'!$C$4:$K$118,6,FALSE)</f>
        <v>23</v>
      </c>
      <c r="G76" s="22">
        <f>VLOOKUP(A76,'[1]DEC_00_SF1_P007'!$C$4:$K$118,7,FALSE)</f>
        <v>4</v>
      </c>
      <c r="H76" s="22">
        <f>VLOOKUP(A76,'[1]DEC_00_SF1_P007'!$C$4:$K$118,8,FALSE)</f>
        <v>30</v>
      </c>
      <c r="I76" s="22">
        <f>VLOOKUP(A76,'[1]DEC_00_SF1_P007'!$C$4:$K$118,9,FALSE)</f>
        <v>236</v>
      </c>
      <c r="J76" s="22">
        <f>VLOOKUP(A76,'[2]DEC_00_SF1_P008'!$C$5:$M$119,11,FALSE)</f>
        <v>161</v>
      </c>
      <c r="K76" s="22">
        <f>B76-(VLOOKUP(A76,'[2]DEC_00_SF1_P008'!$C$5:$F$119,4,FALSE))</f>
        <v>616</v>
      </c>
    </row>
    <row r="77" spans="1:11" s="10" customFormat="1" ht="12.75">
      <c r="A77" s="3" t="s">
        <v>73</v>
      </c>
      <c r="B77" s="21">
        <f>VLOOKUP(A77,'[1]DEC_00_SF1_P007'!$C$4:$K$118,2,FALSE)</f>
        <v>19760</v>
      </c>
      <c r="C77" s="21">
        <f>VLOOKUP(A77,'[1]DEC_00_SF1_P007'!$C$4:$K$118,3,FALSE)</f>
        <v>16442</v>
      </c>
      <c r="D77" s="22">
        <f>VLOOKUP(A77,'[1]DEC_00_SF1_P007'!$C$4:$K$118,4,FALSE)</f>
        <v>3035</v>
      </c>
      <c r="E77" s="22">
        <f>VLOOKUP(A77,'[1]DEC_00_SF1_P007'!$C$4:$K$118,5,FALSE)</f>
        <v>37</v>
      </c>
      <c r="F77" s="22">
        <f>VLOOKUP(A77,'[1]DEC_00_SF1_P007'!$C$4:$K$118,6,FALSE)</f>
        <v>27</v>
      </c>
      <c r="G77" s="22">
        <f>VLOOKUP(A77,'[1]DEC_00_SF1_P007'!$C$4:$K$118,7,FALSE)</f>
        <v>1</v>
      </c>
      <c r="H77" s="22">
        <f>VLOOKUP(A77,'[1]DEC_00_SF1_P007'!$C$4:$K$118,8,FALSE)</f>
        <v>63</v>
      </c>
      <c r="I77" s="22">
        <f>VLOOKUP(A77,'[1]DEC_00_SF1_P007'!$C$4:$K$118,9,FALSE)</f>
        <v>155</v>
      </c>
      <c r="J77" s="22">
        <f>VLOOKUP(A77,'[2]DEC_00_SF1_P008'!$C$5:$M$119,11,FALSE)</f>
        <v>183</v>
      </c>
      <c r="K77" s="22">
        <f>B77-(VLOOKUP(A77,'[2]DEC_00_SF1_P008'!$C$5:$F$119,4,FALSE))</f>
        <v>3415</v>
      </c>
    </row>
    <row r="78" spans="1:11" s="10" customFormat="1" ht="12.75">
      <c r="A78" s="3" t="s">
        <v>74</v>
      </c>
      <c r="B78" s="21">
        <f>VLOOKUP(A78,'[1]DEC_00_SF1_P007'!$C$4:$K$118,2,FALSE)</f>
        <v>52636</v>
      </c>
      <c r="C78" s="21">
        <f>VLOOKUP(A78,'[1]DEC_00_SF1_P007'!$C$4:$K$118,3,FALSE)</f>
        <v>49086</v>
      </c>
      <c r="D78" s="22">
        <f>VLOOKUP(A78,'[1]DEC_00_SF1_P007'!$C$4:$K$118,4,FALSE)</f>
        <v>312</v>
      </c>
      <c r="E78" s="22">
        <f>VLOOKUP(A78,'[1]DEC_00_SF1_P007'!$C$4:$K$118,5,FALSE)</f>
        <v>1175</v>
      </c>
      <c r="F78" s="22">
        <f>VLOOKUP(A78,'[1]DEC_00_SF1_P007'!$C$4:$K$118,6,FALSE)</f>
        <v>169</v>
      </c>
      <c r="G78" s="22">
        <f>VLOOKUP(A78,'[1]DEC_00_SF1_P007'!$C$4:$K$118,7,FALSE)</f>
        <v>145</v>
      </c>
      <c r="H78" s="22">
        <f>VLOOKUP(A78,'[1]DEC_00_SF1_P007'!$C$4:$K$118,8,FALSE)</f>
        <v>589</v>
      </c>
      <c r="I78" s="22">
        <f>VLOOKUP(A78,'[1]DEC_00_SF1_P007'!$C$4:$K$118,9,FALSE)</f>
        <v>1160</v>
      </c>
      <c r="J78" s="22">
        <f>VLOOKUP(A78,'[2]DEC_00_SF1_P008'!$C$5:$M$119,11,FALSE)</f>
        <v>1147</v>
      </c>
      <c r="K78" s="22">
        <f>B78-(VLOOKUP(A78,'[2]DEC_00_SF1_P008'!$C$5:$F$119,4,FALSE))</f>
        <v>3994</v>
      </c>
    </row>
    <row r="79" spans="1:11" s="10" customFormat="1" ht="12.75">
      <c r="A79" s="3" t="s">
        <v>75</v>
      </c>
      <c r="B79" s="21">
        <f>VLOOKUP(A79,'[1]DEC_00_SF1_P007'!$C$4:$K$118,2,FALSE)</f>
        <v>21912</v>
      </c>
      <c r="C79" s="21">
        <f>VLOOKUP(A79,'[1]DEC_00_SF1_P007'!$C$4:$K$118,3,FALSE)</f>
        <v>21162</v>
      </c>
      <c r="D79" s="22">
        <f>VLOOKUP(A79,'[1]DEC_00_SF1_P007'!$C$4:$K$118,4,FALSE)</f>
        <v>295</v>
      </c>
      <c r="E79" s="22">
        <f>VLOOKUP(A79,'[1]DEC_00_SF1_P007'!$C$4:$K$118,5,FALSE)</f>
        <v>51</v>
      </c>
      <c r="F79" s="22">
        <f>VLOOKUP(A79,'[1]DEC_00_SF1_P007'!$C$4:$K$118,6,FALSE)</f>
        <v>190</v>
      </c>
      <c r="G79" s="22">
        <f>VLOOKUP(A79,'[1]DEC_00_SF1_P007'!$C$4:$K$118,7,FALSE)</f>
        <v>5</v>
      </c>
      <c r="H79" s="22">
        <f>VLOOKUP(A79,'[1]DEC_00_SF1_P007'!$C$4:$K$118,8,FALSE)</f>
        <v>46</v>
      </c>
      <c r="I79" s="22">
        <f>VLOOKUP(A79,'[1]DEC_00_SF1_P007'!$C$4:$K$118,9,FALSE)</f>
        <v>163</v>
      </c>
      <c r="J79" s="22">
        <f>VLOOKUP(A79,'[2]DEC_00_SF1_P008'!$C$5:$M$119,11,FALSE)</f>
        <v>155</v>
      </c>
      <c r="K79" s="22">
        <f>B79-(VLOOKUP(A79,'[2]DEC_00_SF1_P008'!$C$5:$F$119,4,FALSE))</f>
        <v>845</v>
      </c>
    </row>
    <row r="80" spans="1:11" s="10" customFormat="1" ht="12.75">
      <c r="A80" s="3" t="s">
        <v>76</v>
      </c>
      <c r="B80" s="21">
        <f>VLOOKUP(A80,'[1]DEC_00_SF1_P007'!$C$4:$K$118,2,FALSE)</f>
        <v>10344</v>
      </c>
      <c r="C80" s="21">
        <f>VLOOKUP(A80,'[1]DEC_00_SF1_P007'!$C$4:$K$118,3,FALSE)</f>
        <v>9786</v>
      </c>
      <c r="D80" s="22">
        <f>VLOOKUP(A80,'[1]DEC_00_SF1_P007'!$C$4:$K$118,4,FALSE)</f>
        <v>10</v>
      </c>
      <c r="E80" s="22">
        <f>VLOOKUP(A80,'[1]DEC_00_SF1_P007'!$C$4:$K$118,5,FALSE)</f>
        <v>298</v>
      </c>
      <c r="F80" s="22">
        <f>VLOOKUP(A80,'[1]DEC_00_SF1_P007'!$C$4:$K$118,6,FALSE)</f>
        <v>14</v>
      </c>
      <c r="G80" s="22">
        <f>VLOOKUP(A80,'[1]DEC_00_SF1_P007'!$C$4:$K$118,7,FALSE)</f>
        <v>1</v>
      </c>
      <c r="H80" s="22">
        <f>VLOOKUP(A80,'[1]DEC_00_SF1_P007'!$C$4:$K$118,8,FALSE)</f>
        <v>8</v>
      </c>
      <c r="I80" s="22">
        <f>VLOOKUP(A80,'[1]DEC_00_SF1_P007'!$C$4:$K$118,9,FALSE)</f>
        <v>227</v>
      </c>
      <c r="J80" s="22">
        <f>VLOOKUP(A80,'[2]DEC_00_SF1_P008'!$C$5:$M$119,11,FALSE)</f>
        <v>113</v>
      </c>
      <c r="K80" s="22">
        <f>B80-(VLOOKUP(A80,'[2]DEC_00_SF1_P008'!$C$5:$F$119,4,FALSE))</f>
        <v>648</v>
      </c>
    </row>
    <row r="81" spans="1:11" s="10" customFormat="1" ht="12.75">
      <c r="A81" s="3" t="s">
        <v>77</v>
      </c>
      <c r="B81" s="21">
        <f>VLOOKUP(A81,'[1]DEC_00_SF1_P007'!$C$4:$K$118,2,FALSE)</f>
        <v>13062</v>
      </c>
      <c r="C81" s="21">
        <f>VLOOKUP(A81,'[1]DEC_00_SF1_P007'!$C$4:$K$118,3,FALSE)</f>
        <v>12884</v>
      </c>
      <c r="D81" s="22">
        <f>VLOOKUP(A81,'[1]DEC_00_SF1_P007'!$C$4:$K$118,4,FALSE)</f>
        <v>21</v>
      </c>
      <c r="E81" s="22">
        <f>VLOOKUP(A81,'[1]DEC_00_SF1_P007'!$C$4:$K$118,5,FALSE)</f>
        <v>31</v>
      </c>
      <c r="F81" s="22">
        <f>VLOOKUP(A81,'[1]DEC_00_SF1_P007'!$C$4:$K$118,6,FALSE)</f>
        <v>10</v>
      </c>
      <c r="G81" s="22">
        <f>VLOOKUP(A81,'[1]DEC_00_SF1_P007'!$C$4:$K$118,7,FALSE)</f>
        <v>3</v>
      </c>
      <c r="H81" s="22">
        <f>VLOOKUP(A81,'[1]DEC_00_SF1_P007'!$C$4:$K$118,8,FALSE)</f>
        <v>9</v>
      </c>
      <c r="I81" s="22">
        <f>VLOOKUP(A81,'[1]DEC_00_SF1_P007'!$C$4:$K$118,9,FALSE)</f>
        <v>104</v>
      </c>
      <c r="J81" s="22">
        <f>VLOOKUP(A81,'[2]DEC_00_SF1_P008'!$C$5:$M$119,11,FALSE)</f>
        <v>77</v>
      </c>
      <c r="K81" s="22">
        <f>B81-(VLOOKUP(A81,'[2]DEC_00_SF1_P008'!$C$5:$F$119,4,FALSE))</f>
        <v>234</v>
      </c>
    </row>
    <row r="82" spans="1:11" s="10" customFormat="1" ht="12.75">
      <c r="A82" s="3" t="s">
        <v>78</v>
      </c>
      <c r="B82" s="21">
        <f>VLOOKUP(A82,'[1]DEC_00_SF1_P007'!$C$4:$K$118,2,FALSE)</f>
        <v>9542</v>
      </c>
      <c r="C82" s="21">
        <f>VLOOKUP(A82,'[1]DEC_00_SF1_P007'!$C$4:$K$118,3,FALSE)</f>
        <v>9310</v>
      </c>
      <c r="D82" s="22">
        <f>VLOOKUP(A82,'[1]DEC_00_SF1_P007'!$C$4:$K$118,4,FALSE)</f>
        <v>14</v>
      </c>
      <c r="E82" s="22">
        <f>VLOOKUP(A82,'[1]DEC_00_SF1_P007'!$C$4:$K$118,5,FALSE)</f>
        <v>62</v>
      </c>
      <c r="F82" s="22">
        <f>VLOOKUP(A82,'[1]DEC_00_SF1_P007'!$C$4:$K$118,6,FALSE)</f>
        <v>8</v>
      </c>
      <c r="G82" s="22">
        <f>VLOOKUP(A82,'[1]DEC_00_SF1_P007'!$C$4:$K$118,7,FALSE)</f>
        <v>0</v>
      </c>
      <c r="H82" s="22">
        <f>VLOOKUP(A82,'[1]DEC_00_SF1_P007'!$C$4:$K$118,8,FALSE)</f>
        <v>18</v>
      </c>
      <c r="I82" s="22">
        <f>VLOOKUP(A82,'[1]DEC_00_SF1_P007'!$C$4:$K$118,9,FALSE)</f>
        <v>130</v>
      </c>
      <c r="J82" s="22">
        <f>VLOOKUP(A82,'[2]DEC_00_SF1_P008'!$C$5:$M$119,11,FALSE)</f>
        <v>90</v>
      </c>
      <c r="K82" s="22">
        <f>B82-(VLOOKUP(A82,'[2]DEC_00_SF1_P008'!$C$5:$F$119,4,FALSE))</f>
        <v>293</v>
      </c>
    </row>
    <row r="83" spans="1:11" s="10" customFormat="1" ht="12.75">
      <c r="A83" s="3" t="s">
        <v>79</v>
      </c>
      <c r="B83" s="21">
        <f>VLOOKUP(A83,'[1]DEC_00_SF1_P007'!$C$4:$K$118,2,FALSE)</f>
        <v>20047</v>
      </c>
      <c r="C83" s="21">
        <f>VLOOKUP(A83,'[1]DEC_00_SF1_P007'!$C$4:$K$118,3,FALSE)</f>
        <v>14386</v>
      </c>
      <c r="D83" s="22">
        <f>VLOOKUP(A83,'[1]DEC_00_SF1_P007'!$C$4:$K$118,4,FALSE)</f>
        <v>5259</v>
      </c>
      <c r="E83" s="22">
        <f>VLOOKUP(A83,'[1]DEC_00_SF1_P007'!$C$4:$K$118,5,FALSE)</f>
        <v>51</v>
      </c>
      <c r="F83" s="22">
        <f>VLOOKUP(A83,'[1]DEC_00_SF1_P007'!$C$4:$K$118,6,FALSE)</f>
        <v>54</v>
      </c>
      <c r="G83" s="22">
        <f>VLOOKUP(A83,'[1]DEC_00_SF1_P007'!$C$4:$K$118,7,FALSE)</f>
        <v>3</v>
      </c>
      <c r="H83" s="22">
        <f>VLOOKUP(A83,'[1]DEC_00_SF1_P007'!$C$4:$K$118,8,FALSE)</f>
        <v>124</v>
      </c>
      <c r="I83" s="22">
        <f>VLOOKUP(A83,'[1]DEC_00_SF1_P007'!$C$4:$K$118,9,FALSE)</f>
        <v>170</v>
      </c>
      <c r="J83" s="22">
        <f>VLOOKUP(A83,'[2]DEC_00_SF1_P008'!$C$5:$M$119,11,FALSE)</f>
        <v>315</v>
      </c>
      <c r="K83" s="22">
        <f>B83-(VLOOKUP(A83,'[2]DEC_00_SF1_P008'!$C$5:$F$119,4,FALSE))</f>
        <v>5803</v>
      </c>
    </row>
    <row r="84" spans="1:11" s="10" customFormat="1" ht="12.75">
      <c r="A84" s="3" t="s">
        <v>80</v>
      </c>
      <c r="B84" s="21">
        <f>VLOOKUP(A84,'[1]DEC_00_SF1_P007'!$C$4:$K$118,2,FALSE)</f>
        <v>18132</v>
      </c>
      <c r="C84" s="21">
        <f>VLOOKUP(A84,'[1]DEC_00_SF1_P007'!$C$4:$K$118,3,FALSE)</f>
        <v>17808</v>
      </c>
      <c r="D84" s="22">
        <f>VLOOKUP(A84,'[1]DEC_00_SF1_P007'!$C$4:$K$118,4,FALSE)</f>
        <v>33</v>
      </c>
      <c r="E84" s="22">
        <f>VLOOKUP(A84,'[1]DEC_00_SF1_P007'!$C$4:$K$118,5,FALSE)</f>
        <v>42</v>
      </c>
      <c r="F84" s="22">
        <f>VLOOKUP(A84,'[1]DEC_00_SF1_P007'!$C$4:$K$118,6,FALSE)</f>
        <v>117</v>
      </c>
      <c r="G84" s="22">
        <f>VLOOKUP(A84,'[1]DEC_00_SF1_P007'!$C$4:$K$118,7,FALSE)</f>
        <v>5</v>
      </c>
      <c r="H84" s="22">
        <f>VLOOKUP(A84,'[1]DEC_00_SF1_P007'!$C$4:$K$118,8,FALSE)</f>
        <v>21</v>
      </c>
      <c r="I84" s="22">
        <f>VLOOKUP(A84,'[1]DEC_00_SF1_P007'!$C$4:$K$118,9,FALSE)</f>
        <v>106</v>
      </c>
      <c r="J84" s="22">
        <f>VLOOKUP(A84,'[2]DEC_00_SF1_P008'!$C$5:$M$119,11,FALSE)</f>
        <v>93</v>
      </c>
      <c r="K84" s="22">
        <f>B84-(VLOOKUP(A84,'[2]DEC_00_SF1_P008'!$C$5:$F$119,4,FALSE))</f>
        <v>393</v>
      </c>
    </row>
    <row r="85" spans="1:11" s="10" customFormat="1" ht="12.75">
      <c r="A85" s="3" t="s">
        <v>81</v>
      </c>
      <c r="B85" s="21">
        <f>VLOOKUP(A85,'[1]DEC_00_SF1_P007'!$C$4:$K$118,2,FALSE)</f>
        <v>39403</v>
      </c>
      <c r="C85" s="21">
        <f>VLOOKUP(A85,'[1]DEC_00_SF1_P007'!$C$4:$K$118,3,FALSE)</f>
        <v>36275</v>
      </c>
      <c r="D85" s="22">
        <f>VLOOKUP(A85,'[1]DEC_00_SF1_P007'!$C$4:$K$118,4,FALSE)</f>
        <v>1197</v>
      </c>
      <c r="E85" s="22">
        <f>VLOOKUP(A85,'[1]DEC_00_SF1_P007'!$C$4:$K$118,5,FALSE)</f>
        <v>148</v>
      </c>
      <c r="F85" s="22">
        <f>VLOOKUP(A85,'[1]DEC_00_SF1_P007'!$C$4:$K$118,6,FALSE)</f>
        <v>154</v>
      </c>
      <c r="G85" s="22">
        <f>VLOOKUP(A85,'[1]DEC_00_SF1_P007'!$C$4:$K$118,7,FALSE)</f>
        <v>21</v>
      </c>
      <c r="H85" s="22">
        <f>VLOOKUP(A85,'[1]DEC_00_SF1_P007'!$C$4:$K$118,8,FALSE)</f>
        <v>970</v>
      </c>
      <c r="I85" s="22">
        <f>VLOOKUP(A85,'[1]DEC_00_SF1_P007'!$C$4:$K$118,9,FALSE)</f>
        <v>638</v>
      </c>
      <c r="J85" s="22">
        <f>VLOOKUP(A85,'[2]DEC_00_SF1_P008'!$C$5:$M$119,11,FALSE)</f>
        <v>1527</v>
      </c>
      <c r="K85" s="22">
        <f>B85-(VLOOKUP(A85,'[2]DEC_00_SF1_P008'!$C$5:$F$119,4,FALSE))</f>
        <v>3593</v>
      </c>
    </row>
    <row r="86" spans="1:11" s="10" customFormat="1" ht="12.75">
      <c r="A86" s="3" t="s">
        <v>82</v>
      </c>
      <c r="B86" s="21">
        <f>VLOOKUP(A86,'[1]DEC_00_SF1_P007'!$C$4:$K$118,2,FALSE)</f>
        <v>39825</v>
      </c>
      <c r="C86" s="21">
        <f>VLOOKUP(A86,'[1]DEC_00_SF1_P007'!$C$4:$K$118,3,FALSE)</f>
        <v>37132</v>
      </c>
      <c r="D86" s="22">
        <f>VLOOKUP(A86,'[1]DEC_00_SF1_P007'!$C$4:$K$118,4,FALSE)</f>
        <v>596</v>
      </c>
      <c r="E86" s="22">
        <f>VLOOKUP(A86,'[1]DEC_00_SF1_P007'!$C$4:$K$118,5,FALSE)</f>
        <v>236</v>
      </c>
      <c r="F86" s="22">
        <f>VLOOKUP(A86,'[1]DEC_00_SF1_P007'!$C$4:$K$118,6,FALSE)</f>
        <v>936</v>
      </c>
      <c r="G86" s="22">
        <f>VLOOKUP(A86,'[1]DEC_00_SF1_P007'!$C$4:$K$118,7,FALSE)</f>
        <v>25</v>
      </c>
      <c r="H86" s="22">
        <f>VLOOKUP(A86,'[1]DEC_00_SF1_P007'!$C$4:$K$118,8,FALSE)</f>
        <v>186</v>
      </c>
      <c r="I86" s="22">
        <f>VLOOKUP(A86,'[1]DEC_00_SF1_P007'!$C$4:$K$118,9,FALSE)</f>
        <v>714</v>
      </c>
      <c r="J86" s="22">
        <f>VLOOKUP(A86,'[2]DEC_00_SF1_P008'!$C$5:$M$119,11,FALSE)</f>
        <v>485</v>
      </c>
      <c r="K86" s="22">
        <f>B86-(VLOOKUP(A86,'[2]DEC_00_SF1_P008'!$C$5:$F$119,4,FALSE))</f>
        <v>2941</v>
      </c>
    </row>
    <row r="87" spans="1:11" s="10" customFormat="1" ht="12.75">
      <c r="A87" s="3" t="s">
        <v>83</v>
      </c>
      <c r="B87" s="21">
        <f>VLOOKUP(A87,'[1]DEC_00_SF1_P007'!$C$4:$K$118,2,FALSE)</f>
        <v>18351</v>
      </c>
      <c r="C87" s="21">
        <f>VLOOKUP(A87,'[1]DEC_00_SF1_P007'!$C$4:$K$118,3,FALSE)</f>
        <v>16230</v>
      </c>
      <c r="D87" s="22">
        <f>VLOOKUP(A87,'[1]DEC_00_SF1_P007'!$C$4:$K$118,4,FALSE)</f>
        <v>1682</v>
      </c>
      <c r="E87" s="22">
        <f>VLOOKUP(A87,'[1]DEC_00_SF1_P007'!$C$4:$K$118,5,FALSE)</f>
        <v>44</v>
      </c>
      <c r="F87" s="22">
        <f>VLOOKUP(A87,'[1]DEC_00_SF1_P007'!$C$4:$K$118,6,FALSE)</f>
        <v>28</v>
      </c>
      <c r="G87" s="22">
        <f>VLOOKUP(A87,'[1]DEC_00_SF1_P007'!$C$4:$K$118,7,FALSE)</f>
        <v>7</v>
      </c>
      <c r="H87" s="22">
        <f>VLOOKUP(A87,'[1]DEC_00_SF1_P007'!$C$4:$K$118,8,FALSE)</f>
        <v>169</v>
      </c>
      <c r="I87" s="22">
        <f>VLOOKUP(A87,'[1]DEC_00_SF1_P007'!$C$4:$K$118,9,FALSE)</f>
        <v>191</v>
      </c>
      <c r="J87" s="22">
        <f>VLOOKUP(A87,'[2]DEC_00_SF1_P008'!$C$5:$M$119,11,FALSE)</f>
        <v>295</v>
      </c>
      <c r="K87" s="22">
        <f>B87-(VLOOKUP(A87,'[2]DEC_00_SF1_P008'!$C$5:$F$119,4,FALSE))</f>
        <v>2241</v>
      </c>
    </row>
    <row r="88" spans="1:11" s="10" customFormat="1" ht="12.75">
      <c r="A88" s="3" t="s">
        <v>84</v>
      </c>
      <c r="B88" s="21">
        <f>VLOOKUP(A88,'[1]DEC_00_SF1_P007'!$C$4:$K$118,2,FALSE)</f>
        <v>73781</v>
      </c>
      <c r="C88" s="21">
        <f>VLOOKUP(A88,'[1]DEC_00_SF1_P007'!$C$4:$K$118,3,FALSE)</f>
        <v>67473</v>
      </c>
      <c r="D88" s="22">
        <f>VLOOKUP(A88,'[1]DEC_00_SF1_P007'!$C$4:$K$118,4,FALSE)</f>
        <v>2574</v>
      </c>
      <c r="E88" s="22">
        <f>VLOOKUP(A88,'[1]DEC_00_SF1_P007'!$C$4:$K$118,5,FALSE)</f>
        <v>338</v>
      </c>
      <c r="F88" s="22">
        <f>VLOOKUP(A88,'[1]DEC_00_SF1_P007'!$C$4:$K$118,6,FALSE)</f>
        <v>1093</v>
      </c>
      <c r="G88" s="22">
        <f>VLOOKUP(A88,'[1]DEC_00_SF1_P007'!$C$4:$K$118,7,FALSE)</f>
        <v>150</v>
      </c>
      <c r="H88" s="22">
        <f>VLOOKUP(A88,'[1]DEC_00_SF1_P007'!$C$4:$K$118,8,FALSE)</f>
        <v>773</v>
      </c>
      <c r="I88" s="22">
        <f>VLOOKUP(A88,'[1]DEC_00_SF1_P007'!$C$4:$K$118,9,FALSE)</f>
        <v>1380</v>
      </c>
      <c r="J88" s="22">
        <f>VLOOKUP(A88,'[2]DEC_00_SF1_P008'!$C$5:$M$119,11,FALSE)</f>
        <v>2211</v>
      </c>
      <c r="K88" s="22">
        <f>B88-(VLOOKUP(A88,'[2]DEC_00_SF1_P008'!$C$5:$F$119,4,FALSE))</f>
        <v>7551</v>
      </c>
    </row>
    <row r="89" spans="1:11" s="10" customFormat="1" ht="12.75">
      <c r="A89" s="3" t="s">
        <v>85</v>
      </c>
      <c r="B89" s="21">
        <f>VLOOKUP(A89,'[1]DEC_00_SF1_P007'!$C$4:$K$118,2,FALSE)</f>
        <v>26992</v>
      </c>
      <c r="C89" s="21">
        <f>VLOOKUP(A89,'[1]DEC_00_SF1_P007'!$C$4:$K$118,3,FALSE)</f>
        <v>26253</v>
      </c>
      <c r="D89" s="22">
        <f>VLOOKUP(A89,'[1]DEC_00_SF1_P007'!$C$4:$K$118,4,FALSE)</f>
        <v>122</v>
      </c>
      <c r="E89" s="22">
        <f>VLOOKUP(A89,'[1]DEC_00_SF1_P007'!$C$4:$K$118,5,FALSE)</f>
        <v>181</v>
      </c>
      <c r="F89" s="22">
        <f>VLOOKUP(A89,'[1]DEC_00_SF1_P007'!$C$4:$K$118,6,FALSE)</f>
        <v>52</v>
      </c>
      <c r="G89" s="22">
        <f>VLOOKUP(A89,'[1]DEC_00_SF1_P007'!$C$4:$K$118,7,FALSE)</f>
        <v>8</v>
      </c>
      <c r="H89" s="22">
        <f>VLOOKUP(A89,'[1]DEC_00_SF1_P007'!$C$4:$K$118,8,FALSE)</f>
        <v>90</v>
      </c>
      <c r="I89" s="22">
        <f>VLOOKUP(A89,'[1]DEC_00_SF1_P007'!$C$4:$K$118,9,FALSE)</f>
        <v>286</v>
      </c>
      <c r="J89" s="22">
        <f>VLOOKUP(A89,'[2]DEC_00_SF1_P008'!$C$5:$M$119,11,FALSE)</f>
        <v>350</v>
      </c>
      <c r="K89" s="22">
        <f>B89-(VLOOKUP(A89,'[2]DEC_00_SF1_P008'!$C$5:$F$119,4,FALSE))</f>
        <v>968</v>
      </c>
    </row>
    <row r="90" spans="1:11" s="10" customFormat="1" ht="12.75">
      <c r="A90" s="3" t="s">
        <v>86</v>
      </c>
      <c r="B90" s="21">
        <f>VLOOKUP(A90,'[1]DEC_00_SF1_P007'!$C$4:$K$118,2,FALSE)</f>
        <v>41165</v>
      </c>
      <c r="C90" s="21">
        <f>VLOOKUP(A90,'[1]DEC_00_SF1_P007'!$C$4:$K$118,3,FALSE)</f>
        <v>32254</v>
      </c>
      <c r="D90" s="22">
        <f>VLOOKUP(A90,'[1]DEC_00_SF1_P007'!$C$4:$K$118,4,FALSE)</f>
        <v>4935</v>
      </c>
      <c r="E90" s="22">
        <f>VLOOKUP(A90,'[1]DEC_00_SF1_P007'!$C$4:$K$118,5,FALSE)</f>
        <v>413</v>
      </c>
      <c r="F90" s="22">
        <f>VLOOKUP(A90,'[1]DEC_00_SF1_P007'!$C$4:$K$118,6,FALSE)</f>
        <v>936</v>
      </c>
      <c r="G90" s="22">
        <f>VLOOKUP(A90,'[1]DEC_00_SF1_P007'!$C$4:$K$118,7,FALSE)</f>
        <v>130</v>
      </c>
      <c r="H90" s="22">
        <f>VLOOKUP(A90,'[1]DEC_00_SF1_P007'!$C$4:$K$118,8,FALSE)</f>
        <v>1028</v>
      </c>
      <c r="I90" s="22">
        <f>VLOOKUP(A90,'[1]DEC_00_SF1_P007'!$C$4:$K$118,9,FALSE)</f>
        <v>1469</v>
      </c>
      <c r="J90" s="22">
        <f>VLOOKUP(A90,'[2]DEC_00_SF1_P008'!$C$5:$M$119,11,FALSE)</f>
        <v>2404</v>
      </c>
      <c r="K90" s="22">
        <f>B90-(VLOOKUP(A90,'[2]DEC_00_SF1_P008'!$C$5:$F$119,4,FALSE))</f>
        <v>9965</v>
      </c>
    </row>
    <row r="91" spans="1:11" s="10" customFormat="1" ht="12.75">
      <c r="A91" s="3" t="s">
        <v>87</v>
      </c>
      <c r="B91" s="21">
        <f>VLOOKUP(A91,'[1]DEC_00_SF1_P007'!$C$4:$K$118,2,FALSE)</f>
        <v>5223</v>
      </c>
      <c r="C91" s="21">
        <f>VLOOKUP(A91,'[1]DEC_00_SF1_P007'!$C$4:$K$118,3,FALSE)</f>
        <v>5178</v>
      </c>
      <c r="D91" s="22">
        <f>VLOOKUP(A91,'[1]DEC_00_SF1_P007'!$C$4:$K$118,4,FALSE)</f>
        <v>3</v>
      </c>
      <c r="E91" s="22">
        <f>VLOOKUP(A91,'[1]DEC_00_SF1_P007'!$C$4:$K$118,5,FALSE)</f>
        <v>5</v>
      </c>
      <c r="F91" s="22">
        <f>VLOOKUP(A91,'[1]DEC_00_SF1_P007'!$C$4:$K$118,6,FALSE)</f>
        <v>7</v>
      </c>
      <c r="G91" s="22">
        <f>VLOOKUP(A91,'[1]DEC_00_SF1_P007'!$C$4:$K$118,7,FALSE)</f>
        <v>0</v>
      </c>
      <c r="H91" s="22">
        <f>VLOOKUP(A91,'[1]DEC_00_SF1_P007'!$C$4:$K$118,8,FALSE)</f>
        <v>5</v>
      </c>
      <c r="I91" s="22">
        <f>VLOOKUP(A91,'[1]DEC_00_SF1_P007'!$C$4:$K$118,9,FALSE)</f>
        <v>25</v>
      </c>
      <c r="J91" s="22">
        <f>VLOOKUP(A91,'[2]DEC_00_SF1_P008'!$C$5:$M$119,11,FALSE)</f>
        <v>32</v>
      </c>
      <c r="K91" s="22">
        <f>B91-(VLOOKUP(A91,'[2]DEC_00_SF1_P008'!$C$5:$F$119,4,FALSE))</f>
        <v>68</v>
      </c>
    </row>
    <row r="92" spans="1:11" s="10" customFormat="1" ht="12.75">
      <c r="A92" s="3" t="s">
        <v>88</v>
      </c>
      <c r="B92" s="21">
        <f>VLOOKUP(A92,'[1]DEC_00_SF1_P007'!$C$4:$K$118,2,FALSE)</f>
        <v>9626</v>
      </c>
      <c r="C92" s="21">
        <f>VLOOKUP(A92,'[1]DEC_00_SF1_P007'!$C$4:$K$118,3,FALSE)</f>
        <v>9427</v>
      </c>
      <c r="D92" s="22">
        <f>VLOOKUP(A92,'[1]DEC_00_SF1_P007'!$C$4:$K$118,4,FALSE)</f>
        <v>107</v>
      </c>
      <c r="E92" s="22">
        <f>VLOOKUP(A92,'[1]DEC_00_SF1_P007'!$C$4:$K$118,5,FALSE)</f>
        <v>19</v>
      </c>
      <c r="F92" s="22">
        <f>VLOOKUP(A92,'[1]DEC_00_SF1_P007'!$C$4:$K$118,6,FALSE)</f>
        <v>8</v>
      </c>
      <c r="G92" s="22">
        <f>VLOOKUP(A92,'[1]DEC_00_SF1_P007'!$C$4:$K$118,7,FALSE)</f>
        <v>1</v>
      </c>
      <c r="H92" s="22">
        <f>VLOOKUP(A92,'[1]DEC_00_SF1_P007'!$C$4:$K$118,8,FALSE)</f>
        <v>4</v>
      </c>
      <c r="I92" s="22">
        <f>VLOOKUP(A92,'[1]DEC_00_SF1_P007'!$C$4:$K$118,9,FALSE)</f>
        <v>60</v>
      </c>
      <c r="J92" s="22">
        <f>VLOOKUP(A92,'[2]DEC_00_SF1_P008'!$C$5:$M$119,11,FALSE)</f>
        <v>42</v>
      </c>
      <c r="K92" s="22">
        <f>B92-(VLOOKUP(A92,'[2]DEC_00_SF1_P008'!$C$5:$F$119,4,FALSE))</f>
        <v>233</v>
      </c>
    </row>
    <row r="93" spans="1:11" s="10" customFormat="1" ht="12.75">
      <c r="A93" s="3" t="s">
        <v>89</v>
      </c>
      <c r="B93" s="21">
        <f>VLOOKUP(A93,'[1]DEC_00_SF1_P007'!$C$4:$K$118,2,FALSE)</f>
        <v>24663</v>
      </c>
      <c r="C93" s="21">
        <f>VLOOKUP(A93,'[1]DEC_00_SF1_P007'!$C$4:$K$118,3,FALSE)</f>
        <v>22339</v>
      </c>
      <c r="D93" s="22">
        <f>VLOOKUP(A93,'[1]DEC_00_SF1_P007'!$C$4:$K$118,4,FALSE)</f>
        <v>1734</v>
      </c>
      <c r="E93" s="22">
        <f>VLOOKUP(A93,'[1]DEC_00_SF1_P007'!$C$4:$K$118,5,FALSE)</f>
        <v>118</v>
      </c>
      <c r="F93" s="22">
        <f>VLOOKUP(A93,'[1]DEC_00_SF1_P007'!$C$4:$K$118,6,FALSE)</f>
        <v>97</v>
      </c>
      <c r="G93" s="22">
        <f>VLOOKUP(A93,'[1]DEC_00_SF1_P007'!$C$4:$K$118,7,FALSE)</f>
        <v>6</v>
      </c>
      <c r="H93" s="22">
        <f>VLOOKUP(A93,'[1]DEC_00_SF1_P007'!$C$4:$K$118,8,FALSE)</f>
        <v>59</v>
      </c>
      <c r="I93" s="22">
        <f>VLOOKUP(A93,'[1]DEC_00_SF1_P007'!$C$4:$K$118,9,FALSE)</f>
        <v>310</v>
      </c>
      <c r="J93" s="22">
        <f>VLOOKUP(A93,'[2]DEC_00_SF1_P008'!$C$5:$M$119,11,FALSE)</f>
        <v>282</v>
      </c>
      <c r="K93" s="22">
        <f>B93-(VLOOKUP(A93,'[2]DEC_00_SF1_P008'!$C$5:$F$119,4,FALSE))</f>
        <v>2499</v>
      </c>
    </row>
    <row r="94" spans="1:11" s="10" customFormat="1" ht="12.75">
      <c r="A94" s="3" t="s">
        <v>90</v>
      </c>
      <c r="B94" s="21">
        <f>VLOOKUP(A94,'[1]DEC_00_SF1_P007'!$C$4:$K$118,2,FALSE)</f>
        <v>23354</v>
      </c>
      <c r="C94" s="21">
        <f>VLOOKUP(A94,'[1]DEC_00_SF1_P007'!$C$4:$K$118,3,FALSE)</f>
        <v>22536</v>
      </c>
      <c r="D94" s="22">
        <f>VLOOKUP(A94,'[1]DEC_00_SF1_P007'!$C$4:$K$118,4,FALSE)</f>
        <v>341</v>
      </c>
      <c r="E94" s="22">
        <f>VLOOKUP(A94,'[1]DEC_00_SF1_P007'!$C$4:$K$118,5,FALSE)</f>
        <v>83</v>
      </c>
      <c r="F94" s="22">
        <f>VLOOKUP(A94,'[1]DEC_00_SF1_P007'!$C$4:$K$118,6,FALSE)</f>
        <v>44</v>
      </c>
      <c r="G94" s="22">
        <f>VLOOKUP(A94,'[1]DEC_00_SF1_P007'!$C$4:$K$118,7,FALSE)</f>
        <v>1</v>
      </c>
      <c r="H94" s="22">
        <f>VLOOKUP(A94,'[1]DEC_00_SF1_P007'!$C$4:$K$118,8,FALSE)</f>
        <v>84</v>
      </c>
      <c r="I94" s="22">
        <f>VLOOKUP(A94,'[1]DEC_00_SF1_P007'!$C$4:$K$118,9,FALSE)</f>
        <v>265</v>
      </c>
      <c r="J94" s="22">
        <f>VLOOKUP(A94,'[2]DEC_00_SF1_P008'!$C$5:$M$119,11,FALSE)</f>
        <v>253</v>
      </c>
      <c r="K94" s="22">
        <f>B94-(VLOOKUP(A94,'[2]DEC_00_SF1_P008'!$C$5:$F$119,4,FALSE))</f>
        <v>970</v>
      </c>
    </row>
    <row r="95" spans="1:11" s="10" customFormat="1" ht="12.75">
      <c r="A95" s="3" t="s">
        <v>91</v>
      </c>
      <c r="B95" s="21">
        <f>VLOOKUP(A95,'[1]DEC_00_SF1_P007'!$C$4:$K$118,2,FALSE)</f>
        <v>6689</v>
      </c>
      <c r="C95" s="21">
        <f>VLOOKUP(A95,'[1]DEC_00_SF1_P007'!$C$4:$K$118,3,FALSE)</f>
        <v>6398</v>
      </c>
      <c r="D95" s="22">
        <f>VLOOKUP(A95,'[1]DEC_00_SF1_P007'!$C$4:$K$118,4,FALSE)</f>
        <v>35</v>
      </c>
      <c r="E95" s="22">
        <f>VLOOKUP(A95,'[1]DEC_00_SF1_P007'!$C$4:$K$118,5,FALSE)</f>
        <v>86</v>
      </c>
      <c r="F95" s="22">
        <f>VLOOKUP(A95,'[1]DEC_00_SF1_P007'!$C$4:$K$118,6,FALSE)</f>
        <v>13</v>
      </c>
      <c r="G95" s="22">
        <f>VLOOKUP(A95,'[1]DEC_00_SF1_P007'!$C$4:$K$118,7,FALSE)</f>
        <v>0</v>
      </c>
      <c r="H95" s="22">
        <f>VLOOKUP(A95,'[1]DEC_00_SF1_P007'!$C$4:$K$118,8,FALSE)</f>
        <v>14</v>
      </c>
      <c r="I95" s="22">
        <f>VLOOKUP(A95,'[1]DEC_00_SF1_P007'!$C$4:$K$118,9,FALSE)</f>
        <v>143</v>
      </c>
      <c r="J95" s="22">
        <f>VLOOKUP(A95,'[2]DEC_00_SF1_P008'!$C$5:$M$119,11,FALSE)</f>
        <v>55</v>
      </c>
      <c r="K95" s="22">
        <f>B95-(VLOOKUP(A95,'[2]DEC_00_SF1_P008'!$C$5:$F$119,4,FALSE))</f>
        <v>323</v>
      </c>
    </row>
    <row r="96" spans="1:11" s="10" customFormat="1" ht="12.75">
      <c r="A96" s="3" t="s">
        <v>92</v>
      </c>
      <c r="B96" s="21">
        <f>VLOOKUP(A96,'[1]DEC_00_SF1_P007'!$C$4:$K$118,2,FALSE)</f>
        <v>13509</v>
      </c>
      <c r="C96" s="21">
        <f>VLOOKUP(A96,'[1]DEC_00_SF1_P007'!$C$4:$K$118,3,FALSE)</f>
        <v>13127</v>
      </c>
      <c r="D96" s="22">
        <f>VLOOKUP(A96,'[1]DEC_00_SF1_P007'!$C$4:$K$118,4,FALSE)</f>
        <v>6</v>
      </c>
      <c r="E96" s="22">
        <f>VLOOKUP(A96,'[1]DEC_00_SF1_P007'!$C$4:$K$118,5,FALSE)</f>
        <v>179</v>
      </c>
      <c r="F96" s="22">
        <f>VLOOKUP(A96,'[1]DEC_00_SF1_P007'!$C$4:$K$118,6,FALSE)</f>
        <v>30</v>
      </c>
      <c r="G96" s="22">
        <f>VLOOKUP(A96,'[1]DEC_00_SF1_P007'!$C$4:$K$118,7,FALSE)</f>
        <v>2</v>
      </c>
      <c r="H96" s="22">
        <f>VLOOKUP(A96,'[1]DEC_00_SF1_P007'!$C$4:$K$118,8,FALSE)</f>
        <v>7</v>
      </c>
      <c r="I96" s="22">
        <f>VLOOKUP(A96,'[1]DEC_00_SF1_P007'!$C$4:$K$118,9,FALSE)</f>
        <v>158</v>
      </c>
      <c r="J96" s="22">
        <f>VLOOKUP(A96,'[2]DEC_00_SF1_P008'!$C$5:$M$119,11,FALSE)</f>
        <v>132</v>
      </c>
      <c r="K96" s="22">
        <f>B96-(VLOOKUP(A96,'[2]DEC_00_SF1_P008'!$C$5:$F$119,4,FALSE))</f>
        <v>490</v>
      </c>
    </row>
    <row r="97" spans="1:11" s="10" customFormat="1" ht="12.75">
      <c r="A97" s="3" t="s">
        <v>93</v>
      </c>
      <c r="B97" s="21">
        <f>VLOOKUP(A97,'[1]DEC_00_SF1_P007'!$C$4:$K$118,2,FALSE)</f>
        <v>283883</v>
      </c>
      <c r="C97" s="21">
        <f>VLOOKUP(A97,'[1]DEC_00_SF1_P007'!$C$4:$K$118,3,FALSE)</f>
        <v>268756</v>
      </c>
      <c r="D97" s="22">
        <f>VLOOKUP(A97,'[1]DEC_00_SF1_P007'!$C$4:$K$118,4,FALSE)</f>
        <v>7635</v>
      </c>
      <c r="E97" s="22">
        <f>VLOOKUP(A97,'[1]DEC_00_SF1_P007'!$C$4:$K$118,5,FALSE)</f>
        <v>657</v>
      </c>
      <c r="F97" s="22">
        <f>VLOOKUP(A97,'[1]DEC_00_SF1_P007'!$C$4:$K$118,6,FALSE)</f>
        <v>2414</v>
      </c>
      <c r="G97" s="22">
        <f>VLOOKUP(A97,'[1]DEC_00_SF1_P007'!$C$4:$K$118,7,FALSE)</f>
        <v>71</v>
      </c>
      <c r="H97" s="22">
        <f>VLOOKUP(A97,'[1]DEC_00_SF1_P007'!$C$4:$K$118,8,FALSE)</f>
        <v>1301</v>
      </c>
      <c r="I97" s="22">
        <f>VLOOKUP(A97,'[1]DEC_00_SF1_P007'!$C$4:$K$118,9,FALSE)</f>
        <v>3049</v>
      </c>
      <c r="J97" s="22">
        <f>VLOOKUP(A97,'[2]DEC_00_SF1_P008'!$C$5:$M$119,11,FALSE)</f>
        <v>4176</v>
      </c>
      <c r="K97" s="22">
        <f>B97-(VLOOKUP(A97,'[2]DEC_00_SF1_P008'!$C$5:$F$119,4,FALSE))</f>
        <v>17725</v>
      </c>
    </row>
    <row r="98" spans="1:11" s="10" customFormat="1" ht="12.75">
      <c r="A98" s="3" t="s">
        <v>94</v>
      </c>
      <c r="B98" s="21">
        <f>VLOOKUP(A98,'[1]DEC_00_SF1_P007'!$C$4:$K$118,2,FALSE)</f>
        <v>9652</v>
      </c>
      <c r="C98" s="21">
        <f>VLOOKUP(A98,'[1]DEC_00_SF1_P007'!$C$4:$K$118,3,FALSE)</f>
        <v>9397</v>
      </c>
      <c r="D98" s="22">
        <f>VLOOKUP(A98,'[1]DEC_00_SF1_P007'!$C$4:$K$118,4,FALSE)</f>
        <v>22</v>
      </c>
      <c r="E98" s="22">
        <f>VLOOKUP(A98,'[1]DEC_00_SF1_P007'!$C$4:$K$118,5,FALSE)</f>
        <v>72</v>
      </c>
      <c r="F98" s="22">
        <f>VLOOKUP(A98,'[1]DEC_00_SF1_P007'!$C$4:$K$118,6,FALSE)</f>
        <v>14</v>
      </c>
      <c r="G98" s="22">
        <f>VLOOKUP(A98,'[1]DEC_00_SF1_P007'!$C$4:$K$118,7,FALSE)</f>
        <v>2</v>
      </c>
      <c r="H98" s="22">
        <f>VLOOKUP(A98,'[1]DEC_00_SF1_P007'!$C$4:$K$118,8,FALSE)</f>
        <v>28</v>
      </c>
      <c r="I98" s="22">
        <f>VLOOKUP(A98,'[1]DEC_00_SF1_P007'!$C$4:$K$118,9,FALSE)</f>
        <v>117</v>
      </c>
      <c r="J98" s="22">
        <f>VLOOKUP(A98,'[2]DEC_00_SF1_P008'!$C$5:$M$119,11,FALSE)</f>
        <v>95</v>
      </c>
      <c r="K98" s="22">
        <f>B98-(VLOOKUP(A98,'[2]DEC_00_SF1_P008'!$C$5:$F$119,4,FALSE))</f>
        <v>314</v>
      </c>
    </row>
    <row r="99" spans="1:11" s="10" customFormat="1" ht="12.75">
      <c r="A99" s="3" t="s">
        <v>95</v>
      </c>
      <c r="B99" s="21">
        <f>VLOOKUP(A99,'[1]DEC_00_SF1_P007'!$C$4:$K$118,2,FALSE)</f>
        <v>17842</v>
      </c>
      <c r="C99" s="21">
        <f>VLOOKUP(A99,'[1]DEC_00_SF1_P007'!$C$4:$K$118,3,FALSE)</f>
        <v>17491</v>
      </c>
      <c r="D99" s="22">
        <f>VLOOKUP(A99,'[1]DEC_00_SF1_P007'!$C$4:$K$118,4,FALSE)</f>
        <v>128</v>
      </c>
      <c r="E99" s="22">
        <f>VLOOKUP(A99,'[1]DEC_00_SF1_P007'!$C$4:$K$118,5,FALSE)</f>
        <v>53</v>
      </c>
      <c r="F99" s="22">
        <f>VLOOKUP(A99,'[1]DEC_00_SF1_P007'!$C$4:$K$118,6,FALSE)</f>
        <v>29</v>
      </c>
      <c r="G99" s="22">
        <f>VLOOKUP(A99,'[1]DEC_00_SF1_P007'!$C$4:$K$118,7,FALSE)</f>
        <v>0</v>
      </c>
      <c r="H99" s="22">
        <f>VLOOKUP(A99,'[1]DEC_00_SF1_P007'!$C$4:$K$118,8,FALSE)</f>
        <v>23</v>
      </c>
      <c r="I99" s="22">
        <f>VLOOKUP(A99,'[1]DEC_00_SF1_P007'!$C$4:$K$118,9,FALSE)</f>
        <v>118</v>
      </c>
      <c r="J99" s="22">
        <f>VLOOKUP(A99,'[2]DEC_00_SF1_P008'!$C$5:$M$119,11,FALSE)</f>
        <v>132</v>
      </c>
      <c r="K99" s="22">
        <f>B99-(VLOOKUP(A99,'[2]DEC_00_SF1_P008'!$C$5:$F$119,4,FALSE))</f>
        <v>438</v>
      </c>
    </row>
    <row r="100" spans="1:11" s="10" customFormat="1" ht="12.75">
      <c r="A100" s="3" t="s">
        <v>96</v>
      </c>
      <c r="B100" s="21">
        <f>VLOOKUP(A100,'[1]DEC_00_SF1_P007'!$C$4:$K$118,2,FALSE)</f>
        <v>55641</v>
      </c>
      <c r="C100" s="21">
        <f>VLOOKUP(A100,'[1]DEC_00_SF1_P007'!$C$4:$K$118,3,FALSE)</f>
        <v>53494</v>
      </c>
      <c r="D100" s="22">
        <f>VLOOKUP(A100,'[1]DEC_00_SF1_P007'!$C$4:$K$118,4,FALSE)</f>
        <v>1126</v>
      </c>
      <c r="E100" s="22">
        <f>VLOOKUP(A100,'[1]DEC_00_SF1_P007'!$C$4:$K$118,5,FALSE)</f>
        <v>196</v>
      </c>
      <c r="F100" s="22">
        <f>VLOOKUP(A100,'[1]DEC_00_SF1_P007'!$C$4:$K$118,6,FALSE)</f>
        <v>175</v>
      </c>
      <c r="G100" s="22">
        <f>VLOOKUP(A100,'[1]DEC_00_SF1_P007'!$C$4:$K$118,7,FALSE)</f>
        <v>12</v>
      </c>
      <c r="H100" s="22">
        <f>VLOOKUP(A100,'[1]DEC_00_SF1_P007'!$C$4:$K$118,8,FALSE)</f>
        <v>127</v>
      </c>
      <c r="I100" s="22">
        <f>VLOOKUP(A100,'[1]DEC_00_SF1_P007'!$C$4:$K$118,9,FALSE)</f>
        <v>511</v>
      </c>
      <c r="J100" s="22">
        <f>VLOOKUP(A100,'[2]DEC_00_SF1_P008'!$C$5:$M$119,11,FALSE)</f>
        <v>447</v>
      </c>
      <c r="K100" s="22">
        <f>B100-(VLOOKUP(A100,'[2]DEC_00_SF1_P008'!$C$5:$F$119,4,FALSE))</f>
        <v>2413</v>
      </c>
    </row>
    <row r="101" spans="1:11" s="10" customFormat="1" ht="12.75">
      <c r="A101" s="3" t="s">
        <v>97</v>
      </c>
      <c r="B101" s="21">
        <f>VLOOKUP(A101,'[1]DEC_00_SF1_P007'!$C$4:$K$118,2,FALSE)</f>
        <v>1016315</v>
      </c>
      <c r="C101" s="21">
        <f>VLOOKUP(A101,'[1]DEC_00_SF1_P007'!$C$4:$K$118,3,FALSE)</f>
        <v>780830</v>
      </c>
      <c r="D101" s="22">
        <f>VLOOKUP(A101,'[1]DEC_00_SF1_P007'!$C$4:$K$118,4,FALSE)</f>
        <v>193306</v>
      </c>
      <c r="E101" s="22">
        <f>VLOOKUP(A101,'[1]DEC_00_SF1_P007'!$C$4:$K$118,5,FALSE)</f>
        <v>1717</v>
      </c>
      <c r="F101" s="22">
        <f>VLOOKUP(A101,'[1]DEC_00_SF1_P007'!$C$4:$K$118,6,FALSE)</f>
        <v>22606</v>
      </c>
      <c r="G101" s="22">
        <f>VLOOKUP(A101,'[1]DEC_00_SF1_P007'!$C$4:$K$118,7,FALSE)</f>
        <v>251</v>
      </c>
      <c r="H101" s="22">
        <f>VLOOKUP(A101,'[1]DEC_00_SF1_P007'!$C$4:$K$118,8,FALSE)</f>
        <v>4775</v>
      </c>
      <c r="I101" s="22">
        <f>VLOOKUP(A101,'[1]DEC_00_SF1_P007'!$C$4:$K$118,9,FALSE)</f>
        <v>12830</v>
      </c>
      <c r="J101" s="22">
        <f>VLOOKUP(A101,'[2]DEC_00_SF1_P008'!$C$5:$M$119,11,FALSE)</f>
        <v>14577</v>
      </c>
      <c r="K101" s="22">
        <f>B101-(VLOOKUP(A101,'[2]DEC_00_SF1_P008'!$C$5:$F$119,4,FALSE))</f>
        <v>244274</v>
      </c>
    </row>
    <row r="102" spans="1:11" s="10" customFormat="1" ht="12.75">
      <c r="A102" s="3" t="s">
        <v>98</v>
      </c>
      <c r="B102" s="21">
        <f>VLOOKUP(A102,'[1]DEC_00_SF1_P007'!$C$4:$K$118,2,FALSE)</f>
        <v>23756</v>
      </c>
      <c r="C102" s="21">
        <f>VLOOKUP(A102,'[1]DEC_00_SF1_P007'!$C$4:$K$118,3,FALSE)</f>
        <v>21387</v>
      </c>
      <c r="D102" s="22">
        <f>VLOOKUP(A102,'[1]DEC_00_SF1_P007'!$C$4:$K$118,4,FALSE)</f>
        <v>1280</v>
      </c>
      <c r="E102" s="22">
        <f>VLOOKUP(A102,'[1]DEC_00_SF1_P007'!$C$4:$K$118,5,FALSE)</f>
        <v>73</v>
      </c>
      <c r="F102" s="22">
        <f>VLOOKUP(A102,'[1]DEC_00_SF1_P007'!$C$4:$K$118,6,FALSE)</f>
        <v>84</v>
      </c>
      <c r="G102" s="22">
        <f>VLOOKUP(A102,'[1]DEC_00_SF1_P007'!$C$4:$K$118,7,FALSE)</f>
        <v>50</v>
      </c>
      <c r="H102" s="22">
        <f>VLOOKUP(A102,'[1]DEC_00_SF1_P007'!$C$4:$K$118,8,FALSE)</f>
        <v>497</v>
      </c>
      <c r="I102" s="22">
        <f>VLOOKUP(A102,'[1]DEC_00_SF1_P007'!$C$4:$K$118,9,FALSE)</f>
        <v>385</v>
      </c>
      <c r="J102" s="22">
        <f>VLOOKUP(A102,'[2]DEC_00_SF1_P008'!$C$5:$M$119,11,FALSE)</f>
        <v>1050</v>
      </c>
      <c r="K102" s="22">
        <f>B102-(VLOOKUP(A102,'[2]DEC_00_SF1_P008'!$C$5:$F$119,4,FALSE))</f>
        <v>2833</v>
      </c>
    </row>
    <row r="103" spans="1:11" s="10" customFormat="1" ht="12.75">
      <c r="A103" s="3" t="s">
        <v>99</v>
      </c>
      <c r="B103" s="21">
        <f>VLOOKUP(A103,'[1]DEC_00_SF1_P007'!$C$4:$K$118,2,FALSE)</f>
        <v>4170</v>
      </c>
      <c r="C103" s="21">
        <f>VLOOKUP(A103,'[1]DEC_00_SF1_P007'!$C$4:$K$118,3,FALSE)</f>
        <v>4105</v>
      </c>
      <c r="D103" s="22">
        <f>VLOOKUP(A103,'[1]DEC_00_SF1_P007'!$C$4:$K$118,4,FALSE)</f>
        <v>2</v>
      </c>
      <c r="E103" s="22">
        <f>VLOOKUP(A103,'[1]DEC_00_SF1_P007'!$C$4:$K$118,5,FALSE)</f>
        <v>13</v>
      </c>
      <c r="F103" s="22">
        <f>VLOOKUP(A103,'[1]DEC_00_SF1_P007'!$C$4:$K$118,6,FALSE)</f>
        <v>7</v>
      </c>
      <c r="G103" s="22">
        <f>VLOOKUP(A103,'[1]DEC_00_SF1_P007'!$C$4:$K$118,7,FALSE)</f>
        <v>1</v>
      </c>
      <c r="H103" s="22">
        <f>VLOOKUP(A103,'[1]DEC_00_SF1_P007'!$C$4:$K$118,8,FALSE)</f>
        <v>7</v>
      </c>
      <c r="I103" s="22">
        <f>VLOOKUP(A103,'[1]DEC_00_SF1_P007'!$C$4:$K$118,9,FALSE)</f>
        <v>35</v>
      </c>
      <c r="J103" s="22">
        <f>VLOOKUP(A103,'[2]DEC_00_SF1_P008'!$C$5:$M$119,11,FALSE)</f>
        <v>27</v>
      </c>
      <c r="K103" s="22">
        <f>B103-(VLOOKUP(A103,'[2]DEC_00_SF1_P008'!$C$5:$F$119,4,FALSE))</f>
        <v>84</v>
      </c>
    </row>
    <row r="104" spans="1:11" s="10" customFormat="1" ht="12.75">
      <c r="A104" s="3" t="s">
        <v>100</v>
      </c>
      <c r="B104" s="21">
        <f>VLOOKUP(A104,'[1]DEC_00_SF1_P007'!$C$4:$K$118,2,FALSE)</f>
        <v>4983</v>
      </c>
      <c r="C104" s="21">
        <f>VLOOKUP(A104,'[1]DEC_00_SF1_P007'!$C$4:$K$118,3,FALSE)</f>
        <v>4924</v>
      </c>
      <c r="D104" s="22">
        <f>VLOOKUP(A104,'[1]DEC_00_SF1_P007'!$C$4:$K$118,4,FALSE)</f>
        <v>10</v>
      </c>
      <c r="E104" s="22">
        <f>VLOOKUP(A104,'[1]DEC_00_SF1_P007'!$C$4:$K$118,5,FALSE)</f>
        <v>7</v>
      </c>
      <c r="F104" s="22">
        <f>VLOOKUP(A104,'[1]DEC_00_SF1_P007'!$C$4:$K$118,6,FALSE)</f>
        <v>4</v>
      </c>
      <c r="G104" s="22">
        <f>VLOOKUP(A104,'[1]DEC_00_SF1_P007'!$C$4:$K$118,7,FALSE)</f>
        <v>1</v>
      </c>
      <c r="H104" s="22">
        <f>VLOOKUP(A104,'[1]DEC_00_SF1_P007'!$C$4:$K$118,8,FALSE)</f>
        <v>8</v>
      </c>
      <c r="I104" s="22">
        <f>VLOOKUP(A104,'[1]DEC_00_SF1_P007'!$C$4:$K$118,9,FALSE)</f>
        <v>29</v>
      </c>
      <c r="J104" s="22">
        <f>VLOOKUP(A104,'[2]DEC_00_SF1_P008'!$C$5:$M$119,11,FALSE)</f>
        <v>42</v>
      </c>
      <c r="K104" s="22">
        <f>B104-(VLOOKUP(A104,'[2]DEC_00_SF1_P008'!$C$5:$F$119,4,FALSE))</f>
        <v>93</v>
      </c>
    </row>
    <row r="105" spans="1:11" s="10" customFormat="1" ht="12.75">
      <c r="A105" s="3" t="s">
        <v>101</v>
      </c>
      <c r="B105" s="21">
        <f>VLOOKUP(A105,'[1]DEC_00_SF1_P007'!$C$4:$K$118,2,FALSE)</f>
        <v>40422</v>
      </c>
      <c r="C105" s="21">
        <f>VLOOKUP(A105,'[1]DEC_00_SF1_P007'!$C$4:$K$118,3,FALSE)</f>
        <v>35442</v>
      </c>
      <c r="D105" s="22">
        <f>VLOOKUP(A105,'[1]DEC_00_SF1_P007'!$C$4:$K$118,4,FALSE)</f>
        <v>4246</v>
      </c>
      <c r="E105" s="22">
        <f>VLOOKUP(A105,'[1]DEC_00_SF1_P007'!$C$4:$K$118,5,FALSE)</f>
        <v>113</v>
      </c>
      <c r="F105" s="22">
        <f>VLOOKUP(A105,'[1]DEC_00_SF1_P007'!$C$4:$K$118,6,FALSE)</f>
        <v>93</v>
      </c>
      <c r="G105" s="22">
        <f>VLOOKUP(A105,'[1]DEC_00_SF1_P007'!$C$4:$K$118,7,FALSE)</f>
        <v>3</v>
      </c>
      <c r="H105" s="22">
        <f>VLOOKUP(A105,'[1]DEC_00_SF1_P007'!$C$4:$K$118,8,FALSE)</f>
        <v>160</v>
      </c>
      <c r="I105" s="22">
        <f>VLOOKUP(A105,'[1]DEC_00_SF1_P007'!$C$4:$K$118,9,FALSE)</f>
        <v>365</v>
      </c>
      <c r="J105" s="22">
        <f>VLOOKUP(A105,'[2]DEC_00_SF1_P008'!$C$5:$M$119,11,FALSE)</f>
        <v>448</v>
      </c>
      <c r="K105" s="22">
        <f>B105-(VLOOKUP(A105,'[2]DEC_00_SF1_P008'!$C$5:$F$119,4,FALSE))</f>
        <v>5201</v>
      </c>
    </row>
    <row r="106" spans="1:11" s="10" customFormat="1" ht="12.75">
      <c r="A106" s="3" t="s">
        <v>102</v>
      </c>
      <c r="B106" s="21">
        <f>VLOOKUP(A106,'[1]DEC_00_SF1_P007'!$C$4:$K$118,2,FALSE)</f>
        <v>8324</v>
      </c>
      <c r="C106" s="21">
        <f>VLOOKUP(A106,'[1]DEC_00_SF1_P007'!$C$4:$K$118,3,FALSE)</f>
        <v>7912</v>
      </c>
      <c r="D106" s="22">
        <f>VLOOKUP(A106,'[1]DEC_00_SF1_P007'!$C$4:$K$118,4,FALSE)</f>
        <v>14</v>
      </c>
      <c r="E106" s="22">
        <f>VLOOKUP(A106,'[1]DEC_00_SF1_P007'!$C$4:$K$118,5,FALSE)</f>
        <v>152</v>
      </c>
      <c r="F106" s="22">
        <f>VLOOKUP(A106,'[1]DEC_00_SF1_P007'!$C$4:$K$118,6,FALSE)</f>
        <v>4</v>
      </c>
      <c r="G106" s="22">
        <f>VLOOKUP(A106,'[1]DEC_00_SF1_P007'!$C$4:$K$118,7,FALSE)</f>
        <v>2</v>
      </c>
      <c r="H106" s="22">
        <f>VLOOKUP(A106,'[1]DEC_00_SF1_P007'!$C$4:$K$118,8,FALSE)</f>
        <v>16</v>
      </c>
      <c r="I106" s="22">
        <f>VLOOKUP(A106,'[1]DEC_00_SF1_P007'!$C$4:$K$118,9,FALSE)</f>
        <v>224</v>
      </c>
      <c r="J106" s="22">
        <f>VLOOKUP(A106,'[2]DEC_00_SF1_P008'!$C$5:$M$119,11,FALSE)</f>
        <v>77</v>
      </c>
      <c r="K106" s="22">
        <f>B106-(VLOOKUP(A106,'[2]DEC_00_SF1_P008'!$C$5:$F$119,4,FALSE))</f>
        <v>460</v>
      </c>
    </row>
    <row r="107" spans="1:11" s="10" customFormat="1" ht="12.75">
      <c r="A107" s="3" t="s">
        <v>103</v>
      </c>
      <c r="B107" s="21">
        <f>VLOOKUP(A107,'[1]DEC_00_SF1_P007'!$C$4:$K$118,2,FALSE)</f>
        <v>6799</v>
      </c>
      <c r="C107" s="21">
        <f>VLOOKUP(A107,'[1]DEC_00_SF1_P007'!$C$4:$K$118,3,FALSE)</f>
        <v>6654</v>
      </c>
      <c r="D107" s="22">
        <f>VLOOKUP(A107,'[1]DEC_00_SF1_P007'!$C$4:$K$118,4,FALSE)</f>
        <v>66</v>
      </c>
      <c r="E107" s="22">
        <f>VLOOKUP(A107,'[1]DEC_00_SF1_P007'!$C$4:$K$118,5,FALSE)</f>
        <v>19</v>
      </c>
      <c r="F107" s="22">
        <f>VLOOKUP(A107,'[1]DEC_00_SF1_P007'!$C$4:$K$118,6,FALSE)</f>
        <v>7</v>
      </c>
      <c r="G107" s="22">
        <f>VLOOKUP(A107,'[1]DEC_00_SF1_P007'!$C$4:$K$118,7,FALSE)</f>
        <v>0</v>
      </c>
      <c r="H107" s="22">
        <f>VLOOKUP(A107,'[1]DEC_00_SF1_P007'!$C$4:$K$118,8,FALSE)</f>
        <v>13</v>
      </c>
      <c r="I107" s="22">
        <f>VLOOKUP(A107,'[1]DEC_00_SF1_P007'!$C$4:$K$118,9,FALSE)</f>
        <v>40</v>
      </c>
      <c r="J107" s="22">
        <f>VLOOKUP(A107,'[2]DEC_00_SF1_P008'!$C$5:$M$119,11,FALSE)</f>
        <v>43</v>
      </c>
      <c r="K107" s="22">
        <f>B107-(VLOOKUP(A107,'[2]DEC_00_SF1_P008'!$C$5:$F$119,4,FALSE))</f>
        <v>171</v>
      </c>
    </row>
    <row r="108" spans="1:11" s="10" customFormat="1" ht="12.75">
      <c r="A108" s="3" t="s">
        <v>104</v>
      </c>
      <c r="B108" s="21">
        <f>VLOOKUP(A108,'[1]DEC_00_SF1_P007'!$C$4:$K$118,2,FALSE)</f>
        <v>29705</v>
      </c>
      <c r="C108" s="21">
        <f>VLOOKUP(A108,'[1]DEC_00_SF1_P007'!$C$4:$K$118,3,FALSE)</f>
        <v>28915</v>
      </c>
      <c r="D108" s="22">
        <f>VLOOKUP(A108,'[1]DEC_00_SF1_P007'!$C$4:$K$118,4,FALSE)</f>
        <v>270</v>
      </c>
      <c r="E108" s="22">
        <f>VLOOKUP(A108,'[1]DEC_00_SF1_P007'!$C$4:$K$118,5,FALSE)</f>
        <v>118</v>
      </c>
      <c r="F108" s="22">
        <f>VLOOKUP(A108,'[1]DEC_00_SF1_P007'!$C$4:$K$118,6,FALSE)</f>
        <v>28</v>
      </c>
      <c r="G108" s="22">
        <f>VLOOKUP(A108,'[1]DEC_00_SF1_P007'!$C$4:$K$118,7,FALSE)</f>
        <v>3</v>
      </c>
      <c r="H108" s="22">
        <f>VLOOKUP(A108,'[1]DEC_00_SF1_P007'!$C$4:$K$118,8,FALSE)</f>
        <v>72</v>
      </c>
      <c r="I108" s="22">
        <f>VLOOKUP(A108,'[1]DEC_00_SF1_P007'!$C$4:$K$118,9,FALSE)</f>
        <v>299</v>
      </c>
      <c r="J108" s="22">
        <f>VLOOKUP(A108,'[2]DEC_00_SF1_P008'!$C$5:$M$119,11,FALSE)</f>
        <v>231</v>
      </c>
      <c r="K108" s="22">
        <f>B108-(VLOOKUP(A108,'[2]DEC_00_SF1_P008'!$C$5:$F$119,4,FALSE))</f>
        <v>933</v>
      </c>
    </row>
    <row r="109" spans="1:11" s="10" customFormat="1" ht="12.75">
      <c r="A109" s="3" t="s">
        <v>105</v>
      </c>
      <c r="B109" s="21">
        <f>VLOOKUP(A109,'[1]DEC_00_SF1_P007'!$C$4:$K$118,2,FALSE)</f>
        <v>28658</v>
      </c>
      <c r="C109" s="21">
        <f>VLOOKUP(A109,'[1]DEC_00_SF1_P007'!$C$4:$K$118,3,FALSE)</f>
        <v>27983</v>
      </c>
      <c r="D109" s="22">
        <f>VLOOKUP(A109,'[1]DEC_00_SF1_P007'!$C$4:$K$118,4,FALSE)</f>
        <v>21</v>
      </c>
      <c r="E109" s="22">
        <f>VLOOKUP(A109,'[1]DEC_00_SF1_P007'!$C$4:$K$118,5,FALSE)</f>
        <v>175</v>
      </c>
      <c r="F109" s="22">
        <f>VLOOKUP(A109,'[1]DEC_00_SF1_P007'!$C$4:$K$118,6,FALSE)</f>
        <v>52</v>
      </c>
      <c r="G109" s="22">
        <f>VLOOKUP(A109,'[1]DEC_00_SF1_P007'!$C$4:$K$118,7,FALSE)</f>
        <v>10</v>
      </c>
      <c r="H109" s="22">
        <f>VLOOKUP(A109,'[1]DEC_00_SF1_P007'!$C$4:$K$118,8,FALSE)</f>
        <v>73</v>
      </c>
      <c r="I109" s="22">
        <f>VLOOKUP(A109,'[1]DEC_00_SF1_P007'!$C$4:$K$118,9,FALSE)</f>
        <v>344</v>
      </c>
      <c r="J109" s="22">
        <f>VLOOKUP(A109,'[2]DEC_00_SF1_P008'!$C$5:$M$119,11,FALSE)</f>
        <v>298</v>
      </c>
      <c r="K109" s="22">
        <f>B109-(VLOOKUP(A109,'[2]DEC_00_SF1_P008'!$C$5:$F$119,4,FALSE))</f>
        <v>861</v>
      </c>
    </row>
    <row r="110" spans="1:11" s="10" customFormat="1" ht="12.75">
      <c r="A110" s="3" t="s">
        <v>106</v>
      </c>
      <c r="B110" s="21">
        <f>VLOOKUP(A110,'[1]DEC_00_SF1_P007'!$C$4:$K$118,2,FALSE)</f>
        <v>7219</v>
      </c>
      <c r="C110" s="21">
        <f>VLOOKUP(A110,'[1]DEC_00_SF1_P007'!$C$4:$K$118,3,FALSE)</f>
        <v>6855</v>
      </c>
      <c r="D110" s="22">
        <f>VLOOKUP(A110,'[1]DEC_00_SF1_P007'!$C$4:$K$118,4,FALSE)</f>
        <v>10</v>
      </c>
      <c r="E110" s="22">
        <f>VLOOKUP(A110,'[1]DEC_00_SF1_P007'!$C$4:$K$118,5,FALSE)</f>
        <v>18</v>
      </c>
      <c r="F110" s="22">
        <f>VLOOKUP(A110,'[1]DEC_00_SF1_P007'!$C$4:$K$118,6,FALSE)</f>
        <v>10</v>
      </c>
      <c r="G110" s="22">
        <f>VLOOKUP(A110,'[1]DEC_00_SF1_P007'!$C$4:$K$118,7,FALSE)</f>
        <v>5</v>
      </c>
      <c r="H110" s="22">
        <f>VLOOKUP(A110,'[1]DEC_00_SF1_P007'!$C$4:$K$118,8,FALSE)</f>
        <v>256</v>
      </c>
      <c r="I110" s="22">
        <f>VLOOKUP(A110,'[1]DEC_00_SF1_P007'!$C$4:$K$118,9,FALSE)</f>
        <v>65</v>
      </c>
      <c r="J110" s="22">
        <f>VLOOKUP(A110,'[2]DEC_00_SF1_P008'!$C$5:$M$119,11,FALSE)</f>
        <v>634</v>
      </c>
      <c r="K110" s="22">
        <f>B110-(VLOOKUP(A110,'[2]DEC_00_SF1_P008'!$C$5:$F$119,4,FALSE))</f>
        <v>711</v>
      </c>
    </row>
    <row r="111" spans="1:11" s="10" customFormat="1" ht="12.75">
      <c r="A111" s="3" t="s">
        <v>107</v>
      </c>
      <c r="B111" s="21">
        <f>VLOOKUP(A111,'[1]DEC_00_SF1_P007'!$C$4:$K$118,2,FALSE)</f>
        <v>39703</v>
      </c>
      <c r="C111" s="21">
        <f>VLOOKUP(A111,'[1]DEC_00_SF1_P007'!$C$4:$K$118,3,FALSE)</f>
        <v>38202</v>
      </c>
      <c r="D111" s="22">
        <f>VLOOKUP(A111,'[1]DEC_00_SF1_P007'!$C$4:$K$118,4,FALSE)</f>
        <v>138</v>
      </c>
      <c r="E111" s="22">
        <f>VLOOKUP(A111,'[1]DEC_00_SF1_P007'!$C$4:$K$118,5,FALSE)</f>
        <v>347</v>
      </c>
      <c r="F111" s="22">
        <f>VLOOKUP(A111,'[1]DEC_00_SF1_P007'!$C$4:$K$118,6,FALSE)</f>
        <v>136</v>
      </c>
      <c r="G111" s="22">
        <f>VLOOKUP(A111,'[1]DEC_00_SF1_P007'!$C$4:$K$118,7,FALSE)</f>
        <v>21</v>
      </c>
      <c r="H111" s="22">
        <f>VLOOKUP(A111,'[1]DEC_00_SF1_P007'!$C$4:$K$118,8,FALSE)</f>
        <v>294</v>
      </c>
      <c r="I111" s="22">
        <f>VLOOKUP(A111,'[1]DEC_00_SF1_P007'!$C$4:$K$118,9,FALSE)</f>
        <v>565</v>
      </c>
      <c r="J111" s="22">
        <f>VLOOKUP(A111,'[2]DEC_00_SF1_P008'!$C$5:$M$119,11,FALSE)</f>
        <v>962</v>
      </c>
      <c r="K111" s="22">
        <f>B111-(VLOOKUP(A111,'[2]DEC_00_SF1_P008'!$C$5:$F$119,4,FALSE))</f>
        <v>2052</v>
      </c>
    </row>
    <row r="112" spans="1:11" s="10" customFormat="1" ht="12.75">
      <c r="A112" s="3" t="s">
        <v>108</v>
      </c>
      <c r="B112" s="21">
        <f>VLOOKUP(A112,'[1]DEC_00_SF1_P007'!$C$4:$K$118,2,FALSE)</f>
        <v>23003</v>
      </c>
      <c r="C112" s="21">
        <f>VLOOKUP(A112,'[1]DEC_00_SF1_P007'!$C$4:$K$118,3,FALSE)</f>
        <v>22190</v>
      </c>
      <c r="D112" s="22">
        <f>VLOOKUP(A112,'[1]DEC_00_SF1_P007'!$C$4:$K$118,4,FALSE)</f>
        <v>49</v>
      </c>
      <c r="E112" s="22">
        <f>VLOOKUP(A112,'[1]DEC_00_SF1_P007'!$C$4:$K$118,5,FALSE)</f>
        <v>221</v>
      </c>
      <c r="F112" s="22">
        <f>VLOOKUP(A112,'[1]DEC_00_SF1_P007'!$C$4:$K$118,6,FALSE)</f>
        <v>78</v>
      </c>
      <c r="G112" s="22">
        <f>VLOOKUP(A112,'[1]DEC_00_SF1_P007'!$C$4:$K$118,7,FALSE)</f>
        <v>4</v>
      </c>
      <c r="H112" s="22">
        <f>VLOOKUP(A112,'[1]DEC_00_SF1_P007'!$C$4:$K$118,8,FALSE)</f>
        <v>44</v>
      </c>
      <c r="I112" s="22">
        <f>VLOOKUP(A112,'[1]DEC_00_SF1_P007'!$C$4:$K$118,9,FALSE)</f>
        <v>417</v>
      </c>
      <c r="J112" s="22">
        <f>VLOOKUP(A112,'[2]DEC_00_SF1_P008'!$C$5:$M$119,11,FALSE)</f>
        <v>221</v>
      </c>
      <c r="K112" s="22">
        <f>B112-(VLOOKUP(A112,'[2]DEC_00_SF1_P008'!$C$5:$F$119,4,FALSE))</f>
        <v>969</v>
      </c>
    </row>
    <row r="113" spans="1:11" s="10" customFormat="1" ht="12.75">
      <c r="A113" s="3" t="s">
        <v>109</v>
      </c>
      <c r="B113" s="21">
        <f>VLOOKUP(A113,'[1]DEC_00_SF1_P007'!$C$4:$K$118,2,FALSE)</f>
        <v>20454</v>
      </c>
      <c r="C113" s="21">
        <f>VLOOKUP(A113,'[1]DEC_00_SF1_P007'!$C$4:$K$118,3,FALSE)</f>
        <v>19839</v>
      </c>
      <c r="D113" s="22">
        <f>VLOOKUP(A113,'[1]DEC_00_SF1_P007'!$C$4:$K$118,4,FALSE)</f>
        <v>125</v>
      </c>
      <c r="E113" s="22">
        <f>VLOOKUP(A113,'[1]DEC_00_SF1_P007'!$C$4:$K$118,5,FALSE)</f>
        <v>162</v>
      </c>
      <c r="F113" s="22">
        <f>VLOOKUP(A113,'[1]DEC_00_SF1_P007'!$C$4:$K$118,6,FALSE)</f>
        <v>63</v>
      </c>
      <c r="G113" s="22">
        <f>VLOOKUP(A113,'[1]DEC_00_SF1_P007'!$C$4:$K$118,7,FALSE)</f>
        <v>7</v>
      </c>
      <c r="H113" s="22">
        <f>VLOOKUP(A113,'[1]DEC_00_SF1_P007'!$C$4:$K$118,8,FALSE)</f>
        <v>63</v>
      </c>
      <c r="I113" s="22">
        <f>VLOOKUP(A113,'[1]DEC_00_SF1_P007'!$C$4:$K$118,9,FALSE)</f>
        <v>195</v>
      </c>
      <c r="J113" s="22">
        <f>VLOOKUP(A113,'[2]DEC_00_SF1_P008'!$C$5:$M$119,11,FALSE)</f>
        <v>172</v>
      </c>
      <c r="K113" s="22">
        <f>B113-(VLOOKUP(A113,'[2]DEC_00_SF1_P008'!$C$5:$F$119,4,FALSE))</f>
        <v>712</v>
      </c>
    </row>
    <row r="114" spans="1:11" s="10" customFormat="1" ht="12.75">
      <c r="A114" s="3" t="s">
        <v>110</v>
      </c>
      <c r="B114" s="21">
        <f>VLOOKUP(A114,'[1]DEC_00_SF1_P007'!$C$4:$K$118,2,FALSE)</f>
        <v>24525</v>
      </c>
      <c r="C114" s="21">
        <f>VLOOKUP(A114,'[1]DEC_00_SF1_P007'!$C$4:$K$118,3,FALSE)</f>
        <v>23517</v>
      </c>
      <c r="D114" s="22">
        <f>VLOOKUP(A114,'[1]DEC_00_SF1_P007'!$C$4:$K$118,4,FALSE)</f>
        <v>476</v>
      </c>
      <c r="E114" s="22">
        <f>VLOOKUP(A114,'[1]DEC_00_SF1_P007'!$C$4:$K$118,5,FALSE)</f>
        <v>110</v>
      </c>
      <c r="F114" s="22">
        <f>VLOOKUP(A114,'[1]DEC_00_SF1_P007'!$C$4:$K$118,6,FALSE)</f>
        <v>59</v>
      </c>
      <c r="G114" s="22">
        <f>VLOOKUP(A114,'[1]DEC_00_SF1_P007'!$C$4:$K$118,7,FALSE)</f>
        <v>4</v>
      </c>
      <c r="H114" s="22">
        <f>VLOOKUP(A114,'[1]DEC_00_SF1_P007'!$C$4:$K$118,8,FALSE)</f>
        <v>109</v>
      </c>
      <c r="I114" s="22">
        <f>VLOOKUP(A114,'[1]DEC_00_SF1_P007'!$C$4:$K$118,9,FALSE)</f>
        <v>250</v>
      </c>
      <c r="J114" s="22">
        <f>VLOOKUP(A114,'[2]DEC_00_SF1_P008'!$C$5:$M$119,11,FALSE)</f>
        <v>314</v>
      </c>
      <c r="K114" s="22">
        <f>B114-(VLOOKUP(A114,'[2]DEC_00_SF1_P008'!$C$5:$F$119,4,FALSE))</f>
        <v>1195</v>
      </c>
    </row>
    <row r="115" spans="1:11" s="10" customFormat="1" ht="12.75">
      <c r="A115" s="3" t="s">
        <v>111</v>
      </c>
      <c r="B115" s="21">
        <f>VLOOKUP(A115,'[1]DEC_00_SF1_P007'!$C$4:$K$118,2,FALSE)</f>
        <v>23344</v>
      </c>
      <c r="C115" s="21">
        <f>VLOOKUP(A115,'[1]DEC_00_SF1_P007'!$C$4:$K$118,3,FALSE)</f>
        <v>22286</v>
      </c>
      <c r="D115" s="22">
        <f>VLOOKUP(A115,'[1]DEC_00_SF1_P007'!$C$4:$K$118,4,FALSE)</f>
        <v>578</v>
      </c>
      <c r="E115" s="22">
        <f>VLOOKUP(A115,'[1]DEC_00_SF1_P007'!$C$4:$K$118,5,FALSE)</f>
        <v>155</v>
      </c>
      <c r="F115" s="22">
        <f>VLOOKUP(A115,'[1]DEC_00_SF1_P007'!$C$4:$K$118,6,FALSE)</f>
        <v>35</v>
      </c>
      <c r="G115" s="22">
        <f>VLOOKUP(A115,'[1]DEC_00_SF1_P007'!$C$4:$K$118,7,FALSE)</f>
        <v>2</v>
      </c>
      <c r="H115" s="22">
        <f>VLOOKUP(A115,'[1]DEC_00_SF1_P007'!$C$4:$K$118,8,FALSE)</f>
        <v>36</v>
      </c>
      <c r="I115" s="22">
        <f>VLOOKUP(A115,'[1]DEC_00_SF1_P007'!$C$4:$K$118,9,FALSE)</f>
        <v>252</v>
      </c>
      <c r="J115" s="22">
        <f>VLOOKUP(A115,'[2]DEC_00_SF1_P008'!$C$5:$M$119,11,FALSE)</f>
        <v>170</v>
      </c>
      <c r="K115" s="22">
        <f>B115-(VLOOKUP(A115,'[2]DEC_00_SF1_P008'!$C$5:$F$119,4,FALSE))</f>
        <v>1185</v>
      </c>
    </row>
    <row r="116" spans="1:11" s="10" customFormat="1" ht="12.75">
      <c r="A116" s="3" t="s">
        <v>112</v>
      </c>
      <c r="B116" s="21">
        <f>VLOOKUP(A116,'[1]DEC_00_SF1_P007'!$C$4:$K$118,2,FALSE)</f>
        <v>13259</v>
      </c>
      <c r="C116" s="21">
        <f>VLOOKUP(A116,'[1]DEC_00_SF1_P007'!$C$4:$K$118,3,FALSE)</f>
        <v>12951</v>
      </c>
      <c r="D116" s="22">
        <f>VLOOKUP(A116,'[1]DEC_00_SF1_P007'!$C$4:$K$118,4,FALSE)</f>
        <v>22</v>
      </c>
      <c r="E116" s="22">
        <f>VLOOKUP(A116,'[1]DEC_00_SF1_P007'!$C$4:$K$118,5,FALSE)</f>
        <v>77</v>
      </c>
      <c r="F116" s="22">
        <f>VLOOKUP(A116,'[1]DEC_00_SF1_P007'!$C$4:$K$118,6,FALSE)</f>
        <v>15</v>
      </c>
      <c r="G116" s="22">
        <f>VLOOKUP(A116,'[1]DEC_00_SF1_P007'!$C$4:$K$118,7,FALSE)</f>
        <v>4</v>
      </c>
      <c r="H116" s="22">
        <f>VLOOKUP(A116,'[1]DEC_00_SF1_P007'!$C$4:$K$118,8,FALSE)</f>
        <v>10</v>
      </c>
      <c r="I116" s="22">
        <f>VLOOKUP(A116,'[1]DEC_00_SF1_P007'!$C$4:$K$118,9,FALSE)</f>
        <v>180</v>
      </c>
      <c r="J116" s="22">
        <f>VLOOKUP(A116,'[2]DEC_00_SF1_P008'!$C$5:$M$119,11,FALSE)</f>
        <v>65</v>
      </c>
      <c r="K116" s="22">
        <f>B116-(VLOOKUP(A116,'[2]DEC_00_SF1_P008'!$C$5:$F$119,4,FALSE))</f>
        <v>360</v>
      </c>
    </row>
    <row r="117" spans="1:11" s="10" customFormat="1" ht="12.75">
      <c r="A117" s="3" t="s">
        <v>113</v>
      </c>
      <c r="B117" s="21">
        <f>VLOOKUP(A117,'[1]DEC_00_SF1_P007'!$C$4:$K$118,2,FALSE)</f>
        <v>31045</v>
      </c>
      <c r="C117" s="21">
        <f>VLOOKUP(A117,'[1]DEC_00_SF1_P007'!$C$4:$K$118,3,FALSE)</f>
        <v>29866</v>
      </c>
      <c r="D117" s="22">
        <f>VLOOKUP(A117,'[1]DEC_00_SF1_P007'!$C$4:$K$118,4,FALSE)</f>
        <v>359</v>
      </c>
      <c r="E117" s="22">
        <f>VLOOKUP(A117,'[1]DEC_00_SF1_P007'!$C$4:$K$118,5,FALSE)</f>
        <v>203</v>
      </c>
      <c r="F117" s="22">
        <f>VLOOKUP(A117,'[1]DEC_00_SF1_P007'!$C$4:$K$118,6,FALSE)</f>
        <v>81</v>
      </c>
      <c r="G117" s="22">
        <f>VLOOKUP(A117,'[1]DEC_00_SF1_P007'!$C$4:$K$118,7,FALSE)</f>
        <v>8</v>
      </c>
      <c r="H117" s="22">
        <f>VLOOKUP(A117,'[1]DEC_00_SF1_P007'!$C$4:$K$118,8,FALSE)</f>
        <v>96</v>
      </c>
      <c r="I117" s="22">
        <f>VLOOKUP(A117,'[1]DEC_00_SF1_P007'!$C$4:$K$118,9,FALSE)</f>
        <v>432</v>
      </c>
      <c r="J117" s="22">
        <f>VLOOKUP(A117,'[2]DEC_00_SF1_P008'!$C$5:$M$119,11,FALSE)</f>
        <v>400</v>
      </c>
      <c r="K117" s="22">
        <f>B117-(VLOOKUP(A117,'[2]DEC_00_SF1_P008'!$C$5:$F$119,4,FALSE))</f>
        <v>1438</v>
      </c>
    </row>
    <row r="118" spans="1:11" s="10" customFormat="1" ht="12.75">
      <c r="A118" s="3" t="s">
        <v>114</v>
      </c>
      <c r="B118" s="21">
        <f>VLOOKUP(A118,'[1]DEC_00_SF1_P007'!$C$4:$K$118,2,FALSE)</f>
        <v>2382</v>
      </c>
      <c r="C118" s="21">
        <f>VLOOKUP(A118,'[1]DEC_00_SF1_P007'!$C$4:$K$118,3,FALSE)</f>
        <v>2358</v>
      </c>
      <c r="D118" s="22">
        <f>VLOOKUP(A118,'[1]DEC_00_SF1_P007'!$C$4:$K$118,4,FALSE)</f>
        <v>4</v>
      </c>
      <c r="E118" s="22">
        <f>VLOOKUP(A118,'[1]DEC_00_SF1_P007'!$C$4:$K$118,5,FALSE)</f>
        <v>8</v>
      </c>
      <c r="F118" s="22">
        <f>VLOOKUP(A118,'[1]DEC_00_SF1_P007'!$C$4:$K$118,6,FALSE)</f>
        <v>2</v>
      </c>
      <c r="G118" s="22">
        <f>VLOOKUP(A118,'[1]DEC_00_SF1_P007'!$C$4:$K$118,7,FALSE)</f>
        <v>0</v>
      </c>
      <c r="H118" s="22">
        <f>VLOOKUP(A118,'[1]DEC_00_SF1_P007'!$C$4:$K$118,8,FALSE)</f>
        <v>0</v>
      </c>
      <c r="I118" s="22">
        <f>VLOOKUP(A118,'[1]DEC_00_SF1_P007'!$C$4:$K$118,9,FALSE)</f>
        <v>10</v>
      </c>
      <c r="J118" s="22">
        <f>VLOOKUP(A118,'[2]DEC_00_SF1_P008'!$C$5:$M$119,11,FALSE)</f>
        <v>7</v>
      </c>
      <c r="K118" s="22">
        <f>B118-(VLOOKUP(A118,'[2]DEC_00_SF1_P008'!$C$5:$F$119,4,FALSE))</f>
        <v>31</v>
      </c>
    </row>
    <row r="119" spans="1:11" s="10" customFormat="1" ht="12.75">
      <c r="A119" s="3" t="s">
        <v>115</v>
      </c>
      <c r="B119" s="21">
        <f>VLOOKUP(A119,'[1]DEC_00_SF1_P007'!$C$4:$K$118,2,FALSE)</f>
        <v>17955</v>
      </c>
      <c r="C119" s="21">
        <f>VLOOKUP(A119,'[1]DEC_00_SF1_P007'!$C$4:$K$118,3,FALSE)</f>
        <v>17526</v>
      </c>
      <c r="D119" s="22">
        <f>VLOOKUP(A119,'[1]DEC_00_SF1_P007'!$C$4:$K$118,4,FALSE)</f>
        <v>50</v>
      </c>
      <c r="E119" s="22">
        <f>VLOOKUP(A119,'[1]DEC_00_SF1_P007'!$C$4:$K$118,5,FALSE)</f>
        <v>118</v>
      </c>
      <c r="F119" s="22">
        <f>VLOOKUP(A119,'[1]DEC_00_SF1_P007'!$C$4:$K$118,6,FALSE)</f>
        <v>25</v>
      </c>
      <c r="G119" s="22">
        <f>VLOOKUP(A119,'[1]DEC_00_SF1_P007'!$C$4:$K$118,7,FALSE)</f>
        <v>1</v>
      </c>
      <c r="H119" s="22">
        <f>VLOOKUP(A119,'[1]DEC_00_SF1_P007'!$C$4:$K$118,8,FALSE)</f>
        <v>48</v>
      </c>
      <c r="I119" s="22">
        <f>VLOOKUP(A119,'[1]DEC_00_SF1_P007'!$C$4:$K$118,9,FALSE)</f>
        <v>187</v>
      </c>
      <c r="J119" s="22">
        <f>VLOOKUP(A119,'[2]DEC_00_SF1_P008'!$C$5:$M$119,11,FALSE)</f>
        <v>139</v>
      </c>
      <c r="K119" s="22">
        <f>B119-(VLOOKUP(A119,'[2]DEC_00_SF1_P008'!$C$5:$F$119,4,FALSE))</f>
        <v>515</v>
      </c>
    </row>
    <row r="120" spans="1:11" s="10" customFormat="1" ht="12.75">
      <c r="A120" s="4" t="s">
        <v>116</v>
      </c>
      <c r="B120" s="21">
        <f>VLOOKUP(A120,'[1]DEC_00_SF1_P007'!$C$4:$K$118,2,FALSE)</f>
        <v>348189</v>
      </c>
      <c r="C120" s="21">
        <f>VLOOKUP(A120,'[1]DEC_00_SF1_P007'!$C$4:$K$118,3,FALSE)</f>
        <v>152666</v>
      </c>
      <c r="D120" s="22">
        <f>VLOOKUP(A120,'[1]DEC_00_SF1_P007'!$C$4:$K$118,4,FALSE)</f>
        <v>178266</v>
      </c>
      <c r="E120" s="22">
        <f>VLOOKUP(A120,'[1]DEC_00_SF1_P007'!$C$4:$K$118,5,FALSE)</f>
        <v>950</v>
      </c>
      <c r="F120" s="22">
        <f>VLOOKUP(A120,'[1]DEC_00_SF1_P007'!$C$4:$K$118,6,FALSE)</f>
        <v>6891</v>
      </c>
      <c r="G120" s="22">
        <f>VLOOKUP(A120,'[1]DEC_00_SF1_P007'!$C$4:$K$118,7,FALSE)</f>
        <v>94</v>
      </c>
      <c r="H120" s="22">
        <f>VLOOKUP(A120,'[1]DEC_00_SF1_P007'!$C$4:$K$118,8,FALSE)</f>
        <v>2783</v>
      </c>
      <c r="I120" s="22">
        <f>VLOOKUP(A120,'[1]DEC_00_SF1_P007'!$C$4:$K$118,9,FALSE)</f>
        <v>6539</v>
      </c>
      <c r="J120" s="23">
        <f>VLOOKUP(A120,'[2]DEC_00_SF1_P008'!$C$5:$M$119,11,FALSE)</f>
        <v>7022</v>
      </c>
      <c r="K120" s="23">
        <f>B120-(VLOOKUP(A120,'[2]DEC_00_SF1_P008'!$C$5:$F$119,4,FALSE))</f>
        <v>198860</v>
      </c>
    </row>
    <row r="121" spans="1:11" s="10" customFormat="1" ht="2.25" customHeight="1">
      <c r="A121" s="5"/>
      <c r="B121" s="6"/>
      <c r="C121" s="6"/>
      <c r="D121" s="5"/>
      <c r="E121" s="5"/>
      <c r="F121" s="5"/>
      <c r="G121" s="5"/>
      <c r="H121" s="5"/>
      <c r="I121" s="5"/>
      <c r="J121" s="5"/>
      <c r="K121" s="5"/>
    </row>
    <row r="122" spans="1:11" s="10" customFormat="1" ht="12.75">
      <c r="A122" s="7" t="s">
        <v>0</v>
      </c>
      <c r="B122" s="8">
        <v>5595211</v>
      </c>
      <c r="C122" s="8">
        <f>SUM(C6:C120)</f>
        <v>4748083</v>
      </c>
      <c r="D122" s="8">
        <f aca="true" t="shared" si="0" ref="D122:K122">SUM(D6:D120)</f>
        <v>629391</v>
      </c>
      <c r="E122" s="8">
        <f t="shared" si="0"/>
        <v>25076</v>
      </c>
      <c r="F122" s="8">
        <f t="shared" si="0"/>
        <v>61595</v>
      </c>
      <c r="G122" s="8">
        <f t="shared" si="0"/>
        <v>3178</v>
      </c>
      <c r="H122" s="8">
        <f t="shared" si="0"/>
        <v>45827</v>
      </c>
      <c r="I122" s="8">
        <f t="shared" si="0"/>
        <v>82061</v>
      </c>
      <c r="J122" s="9">
        <f t="shared" si="0"/>
        <v>118592</v>
      </c>
      <c r="K122" s="9">
        <f t="shared" si="0"/>
        <v>908737</v>
      </c>
    </row>
    <row r="123" spans="1:3" ht="6" customHeight="1">
      <c r="A123" s="11"/>
      <c r="B123" s="12"/>
      <c r="C123" s="12"/>
    </row>
    <row r="124" spans="1:3" ht="15">
      <c r="A124" s="13" t="s">
        <v>135</v>
      </c>
      <c r="B124" s="14"/>
      <c r="C124" s="14"/>
    </row>
    <row r="125" spans="1:3" ht="15">
      <c r="A125" s="13" t="s">
        <v>132</v>
      </c>
      <c r="B125" s="14"/>
      <c r="C125" s="14"/>
    </row>
  </sheetData>
  <sheetProtection/>
  <printOptions horizontalCentered="1"/>
  <pageMargins left="0.7" right="0.7" top="0.75" bottom="0.75" header="0.3" footer="0.3"/>
  <pageSetup fitToHeight="0" fitToWidth="1" horizontalDpi="600" verticalDpi="600" orientation="portrait" scale="74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"/>
  <sheetViews>
    <sheetView zoomScalePageLayoutView="0" workbookViewId="0" topLeftCell="A1">
      <pane ySplit="5" topLeftCell="A92" activePane="bottomLeft" state="frozen"/>
      <selection pane="topLeft" activeCell="A1" sqref="A1"/>
      <selection pane="bottomLeft" activeCell="K5" sqref="K5"/>
    </sheetView>
  </sheetViews>
  <sheetFormatPr defaultColWidth="9.140625" defaultRowHeight="15"/>
  <cols>
    <col min="1" max="1" width="15.421875" style="15" customWidth="1"/>
    <col min="2" max="10" width="10.7109375" style="24" customWidth="1"/>
    <col min="11" max="11" width="10.7109375" style="25" customWidth="1"/>
    <col min="12" max="16384" width="9.140625" style="26" customWidth="1"/>
  </cols>
  <sheetData>
    <row r="1" spans="1:11" s="17" customFormat="1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6"/>
    </row>
    <row r="2" spans="1:11" s="17" customFormat="1" ht="21">
      <c r="A2" s="1" t="s">
        <v>129</v>
      </c>
      <c r="B2" s="1"/>
      <c r="C2" s="1"/>
      <c r="D2" s="1"/>
      <c r="E2" s="1"/>
      <c r="F2" s="1"/>
      <c r="G2" s="1"/>
      <c r="H2" s="1"/>
      <c r="I2" s="1"/>
      <c r="J2" s="1"/>
      <c r="K2" s="16"/>
    </row>
    <row r="3" spans="1:11" s="17" customFormat="1" ht="21">
      <c r="A3" s="1" t="s">
        <v>126</v>
      </c>
      <c r="B3" s="1"/>
      <c r="C3" s="1"/>
      <c r="D3" s="1"/>
      <c r="E3" s="1"/>
      <c r="F3" s="1"/>
      <c r="G3" s="1"/>
      <c r="H3" s="1"/>
      <c r="I3" s="1"/>
      <c r="J3" s="1"/>
      <c r="K3" s="16"/>
    </row>
    <row r="4" spans="1:3" ht="18.75">
      <c r="A4" s="27"/>
      <c r="B4" s="27"/>
      <c r="C4" s="27"/>
    </row>
    <row r="5" spans="1:11" s="20" customFormat="1" ht="75.75" customHeight="1">
      <c r="A5" s="2" t="s">
        <v>1</v>
      </c>
      <c r="B5" s="18" t="s">
        <v>127</v>
      </c>
      <c r="C5" s="18" t="s">
        <v>117</v>
      </c>
      <c r="D5" s="18" t="s">
        <v>118</v>
      </c>
      <c r="E5" s="18" t="s">
        <v>119</v>
      </c>
      <c r="F5" s="18" t="s">
        <v>120</v>
      </c>
      <c r="G5" s="18" t="s">
        <v>121</v>
      </c>
      <c r="H5" s="18" t="s">
        <v>122</v>
      </c>
      <c r="I5" s="18" t="s">
        <v>123</v>
      </c>
      <c r="J5" s="18" t="s">
        <v>124</v>
      </c>
      <c r="K5" s="19" t="s">
        <v>125</v>
      </c>
    </row>
    <row r="6" spans="1:11" s="10" customFormat="1" ht="12.75">
      <c r="A6" s="3" t="s">
        <v>2</v>
      </c>
      <c r="B6" s="21">
        <f>VLOOKUP(A6,'[3]Used in Press Release'!$H$3:$R$117,2,FALSE)</f>
        <v>25607</v>
      </c>
      <c r="C6" s="21">
        <f>VLOOKUP(A6,'[3]Used in Press Release'!$H$3:$R$117,3,FALSE)</f>
        <v>24066</v>
      </c>
      <c r="D6" s="22">
        <f>VLOOKUP(A6,'[3]Used in Press Release'!$H$3:$R$117,4,FALSE)</f>
        <v>408</v>
      </c>
      <c r="E6" s="22">
        <f>VLOOKUP(A6,'[3]Used in Press Release'!$H$3:$R$117,5,FALSE)</f>
        <v>79</v>
      </c>
      <c r="F6" s="22">
        <f>VLOOKUP(A6,'[3]Used in Press Release'!$H$3:$R$117,6,FALSE)</f>
        <v>453</v>
      </c>
      <c r="G6" s="22">
        <f>VLOOKUP(A6,'[3]Used in Press Release'!$H$3:$R$117,7,FALSE)</f>
        <v>13</v>
      </c>
      <c r="H6" s="22">
        <f>VLOOKUP(A6,'[3]Used in Press Release'!$H$3:$R$117,8,FALSE)</f>
        <v>153</v>
      </c>
      <c r="I6" s="22">
        <f>VLOOKUP(A6,'[3]Used in Press Release'!$H$3:$R$117,9,FALSE)</f>
        <v>435</v>
      </c>
      <c r="J6" s="22">
        <f>VLOOKUP(A6,'[3]Used in Press Release'!$H$3:$R$117,10,FALSE)</f>
        <v>523</v>
      </c>
      <c r="K6" s="22">
        <f>B6-(VLOOKUP(A6,'[3]Used in Press Release'!$H$3:$R$117,11,FALSE))</f>
        <v>1856</v>
      </c>
    </row>
    <row r="7" spans="1:11" s="10" customFormat="1" ht="12.75">
      <c r="A7" s="3" t="s">
        <v>3</v>
      </c>
      <c r="B7" s="21">
        <f>VLOOKUP(A7,'[3]Used in Press Release'!$H$3:$R$117,2,FALSE)</f>
        <v>17291</v>
      </c>
      <c r="C7" s="21">
        <f>VLOOKUP(A7,'[3]Used in Press Release'!$H$3:$R$117,3,FALSE)</f>
        <v>16843</v>
      </c>
      <c r="D7" s="22">
        <f>VLOOKUP(A7,'[3]Used in Press Release'!$H$3:$R$117,4,FALSE)</f>
        <v>72</v>
      </c>
      <c r="E7" s="22">
        <f>VLOOKUP(A7,'[3]Used in Press Release'!$H$3:$R$117,5,FALSE)</f>
        <v>51</v>
      </c>
      <c r="F7" s="22">
        <f>VLOOKUP(A7,'[3]Used in Press Release'!$H$3:$R$117,6,FALSE)</f>
        <v>75</v>
      </c>
      <c r="G7" s="22">
        <f>VLOOKUP(A7,'[3]Used in Press Release'!$H$3:$R$117,7,FALSE)</f>
        <v>2</v>
      </c>
      <c r="H7" s="22">
        <f>VLOOKUP(A7,'[3]Used in Press Release'!$H$3:$R$117,8,FALSE)</f>
        <v>54</v>
      </c>
      <c r="I7" s="22">
        <f>VLOOKUP(A7,'[3]Used in Press Release'!$H$3:$R$117,9,FALSE)</f>
        <v>194</v>
      </c>
      <c r="J7" s="22">
        <f>VLOOKUP(A7,'[3]Used in Press Release'!$H$3:$R$117,10,FALSE)</f>
        <v>290</v>
      </c>
      <c r="K7" s="22">
        <f>B7-(VLOOKUP(A7,'[3]Used in Press Release'!$H$3:$R$117,11,FALSE))</f>
        <v>650</v>
      </c>
    </row>
    <row r="8" spans="1:11" s="10" customFormat="1" ht="12.75">
      <c r="A8" s="3" t="s">
        <v>4</v>
      </c>
      <c r="B8" s="21">
        <f>VLOOKUP(A8,'[3]Used in Press Release'!$H$3:$R$117,2,FALSE)</f>
        <v>5685</v>
      </c>
      <c r="C8" s="21">
        <f>VLOOKUP(A8,'[3]Used in Press Release'!$H$3:$R$117,3,FALSE)</f>
        <v>5600</v>
      </c>
      <c r="D8" s="22">
        <f>VLOOKUP(A8,'[3]Used in Press Release'!$H$3:$R$117,4,FALSE)</f>
        <v>17</v>
      </c>
      <c r="E8" s="22">
        <f>VLOOKUP(A8,'[3]Used in Press Release'!$H$3:$R$117,5,FALSE)</f>
        <v>10</v>
      </c>
      <c r="F8" s="22">
        <f>VLOOKUP(A8,'[3]Used in Press Release'!$H$3:$R$117,6,FALSE)</f>
        <v>9</v>
      </c>
      <c r="G8" s="22">
        <f>VLOOKUP(A8,'[3]Used in Press Release'!$H$3:$R$117,7,FALSE)</f>
        <v>3</v>
      </c>
      <c r="H8" s="22">
        <f>VLOOKUP(A8,'[3]Used in Press Release'!$H$3:$R$117,8,FALSE)</f>
        <v>5</v>
      </c>
      <c r="I8" s="22">
        <f>VLOOKUP(A8,'[3]Used in Press Release'!$H$3:$R$117,9,FALSE)</f>
        <v>41</v>
      </c>
      <c r="J8" s="22">
        <f>VLOOKUP(A8,'[3]Used in Press Release'!$H$3:$R$117,10,FALSE)</f>
        <v>55</v>
      </c>
      <c r="K8" s="22">
        <f>B8-(VLOOKUP(A8,'[3]Used in Press Release'!$H$3:$R$117,11,FALSE))</f>
        <v>129</v>
      </c>
    </row>
    <row r="9" spans="1:11" s="10" customFormat="1" ht="12.75">
      <c r="A9" s="3" t="s">
        <v>5</v>
      </c>
      <c r="B9" s="21">
        <f>VLOOKUP(A9,'[3]Used in Press Release'!$H$3:$R$117,2,FALSE)</f>
        <v>25529</v>
      </c>
      <c r="C9" s="21">
        <f>VLOOKUP(A9,'[3]Used in Press Release'!$H$3:$R$117,3,FALSE)</f>
        <v>22931</v>
      </c>
      <c r="D9" s="22">
        <f>VLOOKUP(A9,'[3]Used in Press Release'!$H$3:$R$117,4,FALSE)</f>
        <v>1646</v>
      </c>
      <c r="E9" s="22">
        <f>VLOOKUP(A9,'[3]Used in Press Release'!$H$3:$R$117,5,FALSE)</f>
        <v>91</v>
      </c>
      <c r="F9" s="22">
        <f>VLOOKUP(A9,'[3]Used in Press Release'!$H$3:$R$117,6,FALSE)</f>
        <v>115</v>
      </c>
      <c r="G9" s="22">
        <f>VLOOKUP(A9,'[3]Used in Press Release'!$H$3:$R$117,7,FALSE)</f>
        <v>8</v>
      </c>
      <c r="H9" s="22">
        <f>VLOOKUP(A9,'[3]Used in Press Release'!$H$3:$R$117,8,FALSE)</f>
        <v>298</v>
      </c>
      <c r="I9" s="22">
        <f>VLOOKUP(A9,'[3]Used in Press Release'!$H$3:$R$117,9,FALSE)</f>
        <v>440</v>
      </c>
      <c r="J9" s="22">
        <f>VLOOKUP(A9,'[3]Used in Press Release'!$H$3:$R$117,10,FALSE)</f>
        <v>665</v>
      </c>
      <c r="K9" s="22">
        <f>B9-(VLOOKUP(A9,'[3]Used in Press Release'!$H$3:$R$117,11,FALSE))</f>
        <v>2916</v>
      </c>
    </row>
    <row r="10" spans="1:11" s="10" customFormat="1" ht="12.75">
      <c r="A10" s="3" t="s">
        <v>6</v>
      </c>
      <c r="B10" s="21">
        <f>VLOOKUP(A10,'[3]Used in Press Release'!$H$3:$R$117,2,FALSE)</f>
        <v>35597</v>
      </c>
      <c r="C10" s="21">
        <f>VLOOKUP(A10,'[3]Used in Press Release'!$H$3:$R$117,3,FALSE)</f>
        <v>32792</v>
      </c>
      <c r="D10" s="22">
        <f>VLOOKUP(A10,'[3]Used in Press Release'!$H$3:$R$117,4,FALSE)</f>
        <v>107</v>
      </c>
      <c r="E10" s="22">
        <f>VLOOKUP(A10,'[3]Used in Press Release'!$H$3:$R$117,5,FALSE)</f>
        <v>317</v>
      </c>
      <c r="F10" s="22">
        <f>VLOOKUP(A10,'[3]Used in Press Release'!$H$3:$R$117,6,FALSE)</f>
        <v>467</v>
      </c>
      <c r="G10" s="22">
        <f>VLOOKUP(A10,'[3]Used in Press Release'!$H$3:$R$117,7,FALSE)</f>
        <v>8</v>
      </c>
      <c r="H10" s="22">
        <f>VLOOKUP(A10,'[3]Used in Press Release'!$H$3:$R$117,8,FALSE)</f>
        <v>1233</v>
      </c>
      <c r="I10" s="22">
        <f>VLOOKUP(A10,'[3]Used in Press Release'!$H$3:$R$117,9,FALSE)</f>
        <v>673</v>
      </c>
      <c r="J10" s="22">
        <f>VLOOKUP(A10,'[3]Used in Press Release'!$H$3:$R$117,10,FALSE)</f>
        <v>2745</v>
      </c>
      <c r="K10" s="22">
        <f>B10-(VLOOKUP(A10,'[3]Used in Press Release'!$H$3:$R$117,11,FALSE))</f>
        <v>4092</v>
      </c>
    </row>
    <row r="11" spans="1:11" s="10" customFormat="1" ht="12.75">
      <c r="A11" s="3" t="s">
        <v>7</v>
      </c>
      <c r="B11" s="21">
        <f>VLOOKUP(A11,'[3]Used in Press Release'!$H$3:$R$117,2,FALSE)</f>
        <v>12402</v>
      </c>
      <c r="C11" s="21">
        <f>VLOOKUP(A11,'[3]Used in Press Release'!$H$3:$R$117,3,FALSE)</f>
        <v>11788</v>
      </c>
      <c r="D11" s="22">
        <f>VLOOKUP(A11,'[3]Used in Press Release'!$H$3:$R$117,4,FALSE)</f>
        <v>47</v>
      </c>
      <c r="E11" s="22">
        <f>VLOOKUP(A11,'[3]Used in Press Release'!$H$3:$R$117,5,FALSE)</f>
        <v>142</v>
      </c>
      <c r="F11" s="22">
        <f>VLOOKUP(A11,'[3]Used in Press Release'!$H$3:$R$117,6,FALSE)</f>
        <v>29</v>
      </c>
      <c r="G11" s="22">
        <f>VLOOKUP(A11,'[3]Used in Press Release'!$H$3:$R$117,7,FALSE)</f>
        <v>4</v>
      </c>
      <c r="H11" s="22">
        <f>VLOOKUP(A11,'[3]Used in Press Release'!$H$3:$R$117,8,FALSE)</f>
        <v>86</v>
      </c>
      <c r="I11" s="22">
        <f>VLOOKUP(A11,'[3]Used in Press Release'!$H$3:$R$117,9,FALSE)</f>
        <v>306</v>
      </c>
      <c r="J11" s="22">
        <f>VLOOKUP(A11,'[3]Used in Press Release'!$H$3:$R$117,10,FALSE)</f>
        <v>231</v>
      </c>
      <c r="K11" s="22">
        <f>B11-(VLOOKUP(A11,'[3]Used in Press Release'!$H$3:$R$117,11,FALSE))</f>
        <v>698</v>
      </c>
    </row>
    <row r="12" spans="1:11" s="10" customFormat="1" ht="12.75">
      <c r="A12" s="3" t="s">
        <v>8</v>
      </c>
      <c r="B12" s="21">
        <f>VLOOKUP(A12,'[3]Used in Press Release'!$H$3:$R$117,2,FALSE)</f>
        <v>17049</v>
      </c>
      <c r="C12" s="21">
        <f>VLOOKUP(A12,'[3]Used in Press Release'!$H$3:$R$117,3,FALSE)</f>
        <v>16464</v>
      </c>
      <c r="D12" s="22">
        <f>VLOOKUP(A12,'[3]Used in Press Release'!$H$3:$R$117,4,FALSE)</f>
        <v>150</v>
      </c>
      <c r="E12" s="22">
        <f>VLOOKUP(A12,'[3]Used in Press Release'!$H$3:$R$117,5,FALSE)</f>
        <v>104</v>
      </c>
      <c r="F12" s="22">
        <f>VLOOKUP(A12,'[3]Used in Press Release'!$H$3:$R$117,6,FALSE)</f>
        <v>27</v>
      </c>
      <c r="G12" s="22">
        <f>VLOOKUP(A12,'[3]Used in Press Release'!$H$3:$R$117,7,FALSE)</f>
        <v>2</v>
      </c>
      <c r="H12" s="22">
        <f>VLOOKUP(A12,'[3]Used in Press Release'!$H$3:$R$117,8,FALSE)</f>
        <v>66</v>
      </c>
      <c r="I12" s="22">
        <f>VLOOKUP(A12,'[3]Used in Press Release'!$H$3:$R$117,9,FALSE)</f>
        <v>236</v>
      </c>
      <c r="J12" s="22">
        <f>VLOOKUP(A12,'[3]Used in Press Release'!$H$3:$R$117,10,FALSE)</f>
        <v>275</v>
      </c>
      <c r="K12" s="22">
        <f>B12-(VLOOKUP(A12,'[3]Used in Press Release'!$H$3:$R$117,11,FALSE))</f>
        <v>753</v>
      </c>
    </row>
    <row r="13" spans="1:11" s="10" customFormat="1" ht="12.75">
      <c r="A13" s="3" t="s">
        <v>9</v>
      </c>
      <c r="B13" s="21">
        <f>VLOOKUP(A13,'[3]Used in Press Release'!$H$3:$R$117,2,FALSE)</f>
        <v>19056</v>
      </c>
      <c r="C13" s="21">
        <f>VLOOKUP(A13,'[3]Used in Press Release'!$H$3:$R$117,3,FALSE)</f>
        <v>18508</v>
      </c>
      <c r="D13" s="22">
        <f>VLOOKUP(A13,'[3]Used in Press Release'!$H$3:$R$117,4,FALSE)</f>
        <v>58</v>
      </c>
      <c r="E13" s="22">
        <f>VLOOKUP(A13,'[3]Used in Press Release'!$H$3:$R$117,5,FALSE)</f>
        <v>117</v>
      </c>
      <c r="F13" s="22">
        <f>VLOOKUP(A13,'[3]Used in Press Release'!$H$3:$R$117,6,FALSE)</f>
        <v>54</v>
      </c>
      <c r="G13" s="22">
        <f>VLOOKUP(A13,'[3]Used in Press Release'!$H$3:$R$117,7,FALSE)</f>
        <v>5</v>
      </c>
      <c r="H13" s="22">
        <f>VLOOKUP(A13,'[3]Used in Press Release'!$H$3:$R$117,8,FALSE)</f>
        <v>59</v>
      </c>
      <c r="I13" s="22">
        <f>VLOOKUP(A13,'[3]Used in Press Release'!$H$3:$R$117,9,FALSE)</f>
        <v>255</v>
      </c>
      <c r="J13" s="22">
        <f>VLOOKUP(A13,'[3]Used in Press Release'!$H$3:$R$117,10,FALSE)</f>
        <v>291</v>
      </c>
      <c r="K13" s="22">
        <f>B13-(VLOOKUP(A13,'[3]Used in Press Release'!$H$3:$R$117,11,FALSE))</f>
        <v>745</v>
      </c>
    </row>
    <row r="14" spans="1:11" s="10" customFormat="1" ht="12.75">
      <c r="A14" s="3" t="s">
        <v>10</v>
      </c>
      <c r="B14" s="21">
        <f>VLOOKUP(A14,'[3]Used in Press Release'!$H$3:$R$117,2,FALSE)</f>
        <v>12363</v>
      </c>
      <c r="C14" s="21">
        <f>VLOOKUP(A14,'[3]Used in Press Release'!$H$3:$R$117,3,FALSE)</f>
        <v>12106</v>
      </c>
      <c r="D14" s="22">
        <f>VLOOKUP(A14,'[3]Used in Press Release'!$H$3:$R$117,4,FALSE)</f>
        <v>32</v>
      </c>
      <c r="E14" s="22">
        <f>VLOOKUP(A14,'[3]Used in Press Release'!$H$3:$R$117,5,FALSE)</f>
        <v>77</v>
      </c>
      <c r="F14" s="22">
        <f>VLOOKUP(A14,'[3]Used in Press Release'!$H$3:$R$117,6,FALSE)</f>
        <v>26</v>
      </c>
      <c r="G14" s="22">
        <f>VLOOKUP(A14,'[3]Used in Press Release'!$H$3:$R$117,7,FALSE)</f>
        <v>0</v>
      </c>
      <c r="H14" s="22">
        <f>VLOOKUP(A14,'[3]Used in Press Release'!$H$3:$R$117,8,FALSE)</f>
        <v>18</v>
      </c>
      <c r="I14" s="22">
        <f>VLOOKUP(A14,'[3]Used in Press Release'!$H$3:$R$117,9,FALSE)</f>
        <v>104</v>
      </c>
      <c r="J14" s="22">
        <f>VLOOKUP(A14,'[3]Used in Press Release'!$H$3:$R$117,10,FALSE)</f>
        <v>98</v>
      </c>
      <c r="K14" s="22">
        <f>B14-(VLOOKUP(A14,'[3]Used in Press Release'!$H$3:$R$117,11,FALSE))</f>
        <v>326</v>
      </c>
    </row>
    <row r="15" spans="1:11" s="10" customFormat="1" ht="12.75">
      <c r="A15" s="3" t="s">
        <v>11</v>
      </c>
      <c r="B15" s="21">
        <f>VLOOKUP(A15,'[3]Used in Press Release'!$H$3:$R$117,2,FALSE)</f>
        <v>162642</v>
      </c>
      <c r="C15" s="21">
        <f>VLOOKUP(A15,'[3]Used in Press Release'!$H$3:$R$117,3,FALSE)</f>
        <v>134621</v>
      </c>
      <c r="D15" s="22">
        <f>VLOOKUP(A15,'[3]Used in Press Release'!$H$3:$R$117,4,FALSE)</f>
        <v>15111</v>
      </c>
      <c r="E15" s="22">
        <f>VLOOKUP(A15,'[3]Used in Press Release'!$H$3:$R$117,5,FALSE)</f>
        <v>624</v>
      </c>
      <c r="F15" s="22">
        <f>VLOOKUP(A15,'[3]Used in Press Release'!$H$3:$R$117,6,FALSE)</f>
        <v>6144</v>
      </c>
      <c r="G15" s="22">
        <f>VLOOKUP(A15,'[3]Used in Press Release'!$H$3:$R$117,7,FALSE)</f>
        <v>93</v>
      </c>
      <c r="H15" s="22">
        <f>VLOOKUP(A15,'[3]Used in Press Release'!$H$3:$R$117,8,FALSE)</f>
        <v>1476</v>
      </c>
      <c r="I15" s="22">
        <f>VLOOKUP(A15,'[3]Used in Press Release'!$H$3:$R$117,9,FALSE)</f>
        <v>4573</v>
      </c>
      <c r="J15" s="22">
        <f>VLOOKUP(A15,'[3]Used in Press Release'!$H$3:$R$117,10,FALSE)</f>
        <v>4895</v>
      </c>
      <c r="K15" s="22">
        <f>B15-(VLOOKUP(A15,'[3]Used in Press Release'!$H$3:$R$117,11,FALSE))</f>
        <v>30965</v>
      </c>
    </row>
    <row r="16" spans="1:11" s="10" customFormat="1" ht="12.75">
      <c r="A16" s="3" t="s">
        <v>12</v>
      </c>
      <c r="B16" s="21">
        <f>VLOOKUP(A16,'[3]Used in Press Release'!$H$3:$R$117,2,FALSE)</f>
        <v>89201</v>
      </c>
      <c r="C16" s="21">
        <f>VLOOKUP(A16,'[3]Used in Press Release'!$H$3:$R$117,3,FALSE)</f>
        <v>79443</v>
      </c>
      <c r="D16" s="22">
        <f>VLOOKUP(A16,'[3]Used in Press Release'!$H$3:$R$117,4,FALSE)</f>
        <v>4662</v>
      </c>
      <c r="E16" s="22">
        <f>VLOOKUP(A16,'[3]Used in Press Release'!$H$3:$R$117,5,FALSE)</f>
        <v>396</v>
      </c>
      <c r="F16" s="22">
        <f>VLOOKUP(A16,'[3]Used in Press Release'!$H$3:$R$117,6,FALSE)</f>
        <v>722</v>
      </c>
      <c r="G16" s="22">
        <f>VLOOKUP(A16,'[3]Used in Press Release'!$H$3:$R$117,7,FALSE)</f>
        <v>185</v>
      </c>
      <c r="H16" s="22">
        <f>VLOOKUP(A16,'[3]Used in Press Release'!$H$3:$R$117,8,FALSE)</f>
        <v>1608</v>
      </c>
      <c r="I16" s="22">
        <f>VLOOKUP(A16,'[3]Used in Press Release'!$H$3:$R$117,9,FALSE)</f>
        <v>2185</v>
      </c>
      <c r="J16" s="22">
        <f>VLOOKUP(A16,'[3]Used in Press Release'!$H$3:$R$117,10,FALSE)</f>
        <v>4674</v>
      </c>
      <c r="K16" s="22">
        <f>B16-(VLOOKUP(A16,'[3]Used in Press Release'!$H$3:$R$117,11,FALSE))</f>
        <v>12264</v>
      </c>
    </row>
    <row r="17" spans="1:11" s="10" customFormat="1" ht="12.75">
      <c r="A17" s="3" t="s">
        <v>13</v>
      </c>
      <c r="B17" s="21">
        <f>VLOOKUP(A17,'[3]Used in Press Release'!$H$3:$R$117,2,FALSE)</f>
        <v>42794</v>
      </c>
      <c r="C17" s="21">
        <f>VLOOKUP(A17,'[3]Used in Press Release'!$H$3:$R$117,3,FALSE)</f>
        <v>38860</v>
      </c>
      <c r="D17" s="22">
        <f>VLOOKUP(A17,'[3]Used in Press Release'!$H$3:$R$117,4,FALSE)</f>
        <v>2256</v>
      </c>
      <c r="E17" s="22">
        <f>VLOOKUP(A17,'[3]Used in Press Release'!$H$3:$R$117,5,FALSE)</f>
        <v>234</v>
      </c>
      <c r="F17" s="22">
        <f>VLOOKUP(A17,'[3]Used in Press Release'!$H$3:$R$117,6,FALSE)</f>
        <v>283</v>
      </c>
      <c r="G17" s="22">
        <f>VLOOKUP(A17,'[3]Used in Press Release'!$H$3:$R$117,7,FALSE)</f>
        <v>15</v>
      </c>
      <c r="H17" s="22">
        <f>VLOOKUP(A17,'[3]Used in Press Release'!$H$3:$R$117,8,FALSE)</f>
        <v>221</v>
      </c>
      <c r="I17" s="22">
        <f>VLOOKUP(A17,'[3]Used in Press Release'!$H$3:$R$117,9,FALSE)</f>
        <v>925</v>
      </c>
      <c r="J17" s="22">
        <f>VLOOKUP(A17,'[3]Used in Press Release'!$H$3:$R$117,10,FALSE)</f>
        <v>666</v>
      </c>
      <c r="K17" s="22">
        <f>B17-(VLOOKUP(A17,'[3]Used in Press Release'!$H$3:$R$117,11,FALSE))</f>
        <v>4290</v>
      </c>
    </row>
    <row r="18" spans="1:11" s="10" customFormat="1" ht="12.75">
      <c r="A18" s="3" t="s">
        <v>14</v>
      </c>
      <c r="B18" s="21">
        <f>VLOOKUP(A18,'[3]Used in Press Release'!$H$3:$R$117,2,FALSE)</f>
        <v>9424</v>
      </c>
      <c r="C18" s="21">
        <f>VLOOKUP(A18,'[3]Used in Press Release'!$H$3:$R$117,3,FALSE)</f>
        <v>9091</v>
      </c>
      <c r="D18" s="22">
        <f>VLOOKUP(A18,'[3]Used in Press Release'!$H$3:$R$117,4,FALSE)</f>
        <v>40</v>
      </c>
      <c r="E18" s="22">
        <f>VLOOKUP(A18,'[3]Used in Press Release'!$H$3:$R$117,5,FALSE)</f>
        <v>36</v>
      </c>
      <c r="F18" s="22">
        <f>VLOOKUP(A18,'[3]Used in Press Release'!$H$3:$R$117,6,FALSE)</f>
        <v>18</v>
      </c>
      <c r="G18" s="22">
        <f>VLOOKUP(A18,'[3]Used in Press Release'!$H$3:$R$117,7,FALSE)</f>
        <v>2</v>
      </c>
      <c r="H18" s="22">
        <f>VLOOKUP(A18,'[3]Used in Press Release'!$H$3:$R$117,8,FALSE)</f>
        <v>80</v>
      </c>
      <c r="I18" s="22">
        <f>VLOOKUP(A18,'[3]Used in Press Release'!$H$3:$R$117,9,FALSE)</f>
        <v>157</v>
      </c>
      <c r="J18" s="22">
        <f>VLOOKUP(A18,'[3]Used in Press Release'!$H$3:$R$117,10,FALSE)</f>
        <v>143</v>
      </c>
      <c r="K18" s="22">
        <f>B18-(VLOOKUP(A18,'[3]Used in Press Release'!$H$3:$R$117,11,FALSE))</f>
        <v>389</v>
      </c>
    </row>
    <row r="19" spans="1:11" s="10" customFormat="1" ht="12.75">
      <c r="A19" s="3" t="s">
        <v>15</v>
      </c>
      <c r="B19" s="21">
        <f>VLOOKUP(A19,'[3]Used in Press Release'!$H$3:$R$117,2,FALSE)</f>
        <v>44332</v>
      </c>
      <c r="C19" s="21">
        <f>VLOOKUP(A19,'[3]Used in Press Release'!$H$3:$R$117,3,FALSE)</f>
        <v>40778</v>
      </c>
      <c r="D19" s="22">
        <f>VLOOKUP(A19,'[3]Used in Press Release'!$H$3:$R$117,4,FALSE)</f>
        <v>2032</v>
      </c>
      <c r="E19" s="22">
        <f>VLOOKUP(A19,'[3]Used in Press Release'!$H$3:$R$117,5,FALSE)</f>
        <v>217</v>
      </c>
      <c r="F19" s="22">
        <f>VLOOKUP(A19,'[3]Used in Press Release'!$H$3:$R$117,6,FALSE)</f>
        <v>245</v>
      </c>
      <c r="G19" s="22">
        <f>VLOOKUP(A19,'[3]Used in Press Release'!$H$3:$R$117,7,FALSE)</f>
        <v>17</v>
      </c>
      <c r="H19" s="22">
        <f>VLOOKUP(A19,'[3]Used in Press Release'!$H$3:$R$117,8,FALSE)</f>
        <v>201</v>
      </c>
      <c r="I19" s="22">
        <f>VLOOKUP(A19,'[3]Used in Press Release'!$H$3:$R$117,9,FALSE)</f>
        <v>842</v>
      </c>
      <c r="J19" s="22">
        <f>VLOOKUP(A19,'[3]Used in Press Release'!$H$3:$R$117,10,FALSE)</f>
        <v>707</v>
      </c>
      <c r="K19" s="22">
        <f>B19-(VLOOKUP(A19,'[3]Used in Press Release'!$H$3:$R$117,11,FALSE))</f>
        <v>3982</v>
      </c>
    </row>
    <row r="20" spans="1:11" s="10" customFormat="1" ht="12.75">
      <c r="A20" s="3" t="s">
        <v>16</v>
      </c>
      <c r="B20" s="21">
        <f>VLOOKUP(A20,'[3]Used in Press Release'!$H$3:$R$117,2,FALSE)</f>
        <v>44002</v>
      </c>
      <c r="C20" s="21">
        <f>VLOOKUP(A20,'[3]Used in Press Release'!$H$3:$R$117,3,FALSE)</f>
        <v>42468</v>
      </c>
      <c r="D20" s="22">
        <f>VLOOKUP(A20,'[3]Used in Press Release'!$H$3:$R$117,4,FALSE)</f>
        <v>179</v>
      </c>
      <c r="E20" s="22">
        <f>VLOOKUP(A20,'[3]Used in Press Release'!$H$3:$R$117,5,FALSE)</f>
        <v>219</v>
      </c>
      <c r="F20" s="22">
        <f>VLOOKUP(A20,'[3]Used in Press Release'!$H$3:$R$117,6,FALSE)</f>
        <v>184</v>
      </c>
      <c r="G20" s="22">
        <f>VLOOKUP(A20,'[3]Used in Press Release'!$H$3:$R$117,7,FALSE)</f>
        <v>8</v>
      </c>
      <c r="H20" s="22">
        <f>VLOOKUP(A20,'[3]Used in Press Release'!$H$3:$R$117,8,FALSE)</f>
        <v>362</v>
      </c>
      <c r="I20" s="22">
        <f>VLOOKUP(A20,'[3]Used in Press Release'!$H$3:$R$117,9,FALSE)</f>
        <v>582</v>
      </c>
      <c r="J20" s="22">
        <f>VLOOKUP(A20,'[3]Used in Press Release'!$H$3:$R$117,10,FALSE)</f>
        <v>1014</v>
      </c>
      <c r="K20" s="22">
        <f>B20-(VLOOKUP(A20,'[3]Used in Press Release'!$H$3:$R$117,11,FALSE))</f>
        <v>2089</v>
      </c>
    </row>
    <row r="21" spans="1:11" s="10" customFormat="1" ht="12.75">
      <c r="A21" s="3" t="s">
        <v>17</v>
      </c>
      <c r="B21" s="21">
        <f>VLOOKUP(A21,'[3]Used in Press Release'!$H$3:$R$117,2,FALSE)</f>
        <v>75674</v>
      </c>
      <c r="C21" s="21">
        <f>VLOOKUP(A21,'[3]Used in Press Release'!$H$3:$R$117,3,FALSE)</f>
        <v>67137</v>
      </c>
      <c r="D21" s="22">
        <f>VLOOKUP(A21,'[3]Used in Press Release'!$H$3:$R$117,4,FALSE)</f>
        <v>5330</v>
      </c>
      <c r="E21" s="22">
        <f>VLOOKUP(A21,'[3]Used in Press Release'!$H$3:$R$117,5,FALSE)</f>
        <v>186</v>
      </c>
      <c r="F21" s="22">
        <f>VLOOKUP(A21,'[3]Used in Press Release'!$H$3:$R$117,6,FALSE)</f>
        <v>898</v>
      </c>
      <c r="G21" s="22">
        <f>VLOOKUP(A21,'[3]Used in Press Release'!$H$3:$R$117,7,FALSE)</f>
        <v>23</v>
      </c>
      <c r="H21" s="22">
        <f>VLOOKUP(A21,'[3]Used in Press Release'!$H$3:$R$117,8,FALSE)</f>
        <v>710</v>
      </c>
      <c r="I21" s="22">
        <f>VLOOKUP(A21,'[3]Used in Press Release'!$H$3:$R$117,9,FALSE)</f>
        <v>1390</v>
      </c>
      <c r="J21" s="22">
        <f>VLOOKUP(A21,'[3]Used in Press Release'!$H$3:$R$117,10,FALSE)</f>
        <v>1476</v>
      </c>
      <c r="K21" s="22">
        <f>B21-(VLOOKUP(A21,'[3]Used in Press Release'!$H$3:$R$117,11,FALSE))</f>
        <v>9142</v>
      </c>
    </row>
    <row r="22" spans="1:11" s="10" customFormat="1" ht="12.75">
      <c r="A22" s="3" t="s">
        <v>18</v>
      </c>
      <c r="B22" s="21">
        <f>VLOOKUP(A22,'[3]Used in Press Release'!$H$3:$R$117,2,FALSE)</f>
        <v>9295</v>
      </c>
      <c r="C22" s="21">
        <f>VLOOKUP(A22,'[3]Used in Press Release'!$H$3:$R$117,3,FALSE)</f>
        <v>8981</v>
      </c>
      <c r="D22" s="22">
        <f>VLOOKUP(A22,'[3]Used in Press Release'!$H$3:$R$117,4,FALSE)</f>
        <v>154</v>
      </c>
      <c r="E22" s="22">
        <f>VLOOKUP(A22,'[3]Used in Press Release'!$H$3:$R$117,5,FALSE)</f>
        <v>21</v>
      </c>
      <c r="F22" s="22">
        <f>VLOOKUP(A22,'[3]Used in Press Release'!$H$3:$R$117,6,FALSE)</f>
        <v>12</v>
      </c>
      <c r="G22" s="22">
        <f>VLOOKUP(A22,'[3]Used in Press Release'!$H$3:$R$117,7,FALSE)</f>
        <v>8</v>
      </c>
      <c r="H22" s="22">
        <f>VLOOKUP(A22,'[3]Used in Press Release'!$H$3:$R$117,8,FALSE)</f>
        <v>17</v>
      </c>
      <c r="I22" s="22">
        <f>VLOOKUP(A22,'[3]Used in Press Release'!$H$3:$R$117,9,FALSE)</f>
        <v>102</v>
      </c>
      <c r="J22" s="22">
        <f>VLOOKUP(A22,'[3]Used in Press Release'!$H$3:$R$117,10,FALSE)</f>
        <v>118</v>
      </c>
      <c r="K22" s="22">
        <f>B22-(VLOOKUP(A22,'[3]Used in Press Release'!$H$3:$R$117,11,FALSE))</f>
        <v>402</v>
      </c>
    </row>
    <row r="23" spans="1:11" s="10" customFormat="1" ht="12.75">
      <c r="A23" s="3" t="s">
        <v>19</v>
      </c>
      <c r="B23" s="21">
        <f>VLOOKUP(A23,'[3]Used in Press Release'!$H$3:$R$117,2,FALSE)</f>
        <v>6265</v>
      </c>
      <c r="C23" s="21">
        <f>VLOOKUP(A23,'[3]Used in Press Release'!$H$3:$R$117,3,FALSE)</f>
        <v>6053</v>
      </c>
      <c r="D23" s="22">
        <f>VLOOKUP(A23,'[3]Used in Press Release'!$H$3:$R$117,4,FALSE)</f>
        <v>7</v>
      </c>
      <c r="E23" s="22">
        <f>VLOOKUP(A23,'[3]Used in Press Release'!$H$3:$R$117,5,FALSE)</f>
        <v>70</v>
      </c>
      <c r="F23" s="22">
        <f>VLOOKUP(A23,'[3]Used in Press Release'!$H$3:$R$117,6,FALSE)</f>
        <v>9</v>
      </c>
      <c r="G23" s="22">
        <f>VLOOKUP(A23,'[3]Used in Press Release'!$H$3:$R$117,7,FALSE)</f>
        <v>1</v>
      </c>
      <c r="H23" s="22">
        <f>VLOOKUP(A23,'[3]Used in Press Release'!$H$3:$R$117,8,FALSE)</f>
        <v>25</v>
      </c>
      <c r="I23" s="22">
        <f>VLOOKUP(A23,'[3]Used in Press Release'!$H$3:$R$117,9,FALSE)</f>
        <v>100</v>
      </c>
      <c r="J23" s="22">
        <f>VLOOKUP(A23,'[3]Used in Press Release'!$H$3:$R$117,10,FALSE)</f>
        <v>104</v>
      </c>
      <c r="K23" s="22">
        <f>B23-(VLOOKUP(A23,'[3]Used in Press Release'!$H$3:$R$117,11,FALSE))</f>
        <v>273</v>
      </c>
    </row>
    <row r="24" spans="1:11" s="10" customFormat="1" ht="12.75">
      <c r="A24" s="3" t="s">
        <v>20</v>
      </c>
      <c r="B24" s="21">
        <f>VLOOKUP(A24,'[3]Used in Press Release'!$H$3:$R$117,2,FALSE)</f>
        <v>99478</v>
      </c>
      <c r="C24" s="21">
        <f>VLOOKUP(A24,'[3]Used in Press Release'!$H$3:$R$117,3,FALSE)</f>
        <v>91261</v>
      </c>
      <c r="D24" s="22">
        <f>VLOOKUP(A24,'[3]Used in Press Release'!$H$3:$R$117,4,FALSE)</f>
        <v>3517</v>
      </c>
      <c r="E24" s="22">
        <f>VLOOKUP(A24,'[3]Used in Press Release'!$H$3:$R$117,5,FALSE)</f>
        <v>544</v>
      </c>
      <c r="F24" s="22">
        <f>VLOOKUP(A24,'[3]Used in Press Release'!$H$3:$R$117,6,FALSE)</f>
        <v>641</v>
      </c>
      <c r="G24" s="22">
        <f>VLOOKUP(A24,'[3]Used in Press Release'!$H$3:$R$117,7,FALSE)</f>
        <v>68</v>
      </c>
      <c r="H24" s="22">
        <f>VLOOKUP(A24,'[3]Used in Press Release'!$H$3:$R$117,8,FALSE)</f>
        <v>1410</v>
      </c>
      <c r="I24" s="22">
        <f>VLOOKUP(A24,'[3]Used in Press Release'!$H$3:$R$117,9,FALSE)</f>
        <v>2037</v>
      </c>
      <c r="J24" s="22">
        <f>VLOOKUP(A24,'[3]Used in Press Release'!$H$3:$R$117,10,FALSE)</f>
        <v>3988</v>
      </c>
      <c r="K24" s="22">
        <f>B24-(VLOOKUP(A24,'[3]Used in Press Release'!$H$3:$R$117,11,FALSE))</f>
        <v>10399</v>
      </c>
    </row>
    <row r="25" spans="1:11" s="10" customFormat="1" ht="12.75">
      <c r="A25" s="3" t="s">
        <v>21</v>
      </c>
      <c r="B25" s="21">
        <f>VLOOKUP(A25,'[3]Used in Press Release'!$H$3:$R$117,2,FALSE)</f>
        <v>13982</v>
      </c>
      <c r="C25" s="21">
        <f>VLOOKUP(A25,'[3]Used in Press Release'!$H$3:$R$117,3,FALSE)</f>
        <v>13544</v>
      </c>
      <c r="D25" s="22">
        <f>VLOOKUP(A25,'[3]Used in Press Release'!$H$3:$R$117,4,FALSE)</f>
        <v>14</v>
      </c>
      <c r="E25" s="22">
        <f>VLOOKUP(A25,'[3]Used in Press Release'!$H$3:$R$117,5,FALSE)</f>
        <v>83</v>
      </c>
      <c r="F25" s="22">
        <f>VLOOKUP(A25,'[3]Used in Press Release'!$H$3:$R$117,6,FALSE)</f>
        <v>44</v>
      </c>
      <c r="G25" s="22">
        <f>VLOOKUP(A25,'[3]Used in Press Release'!$H$3:$R$117,7,FALSE)</f>
        <v>3</v>
      </c>
      <c r="H25" s="22">
        <f>VLOOKUP(A25,'[3]Used in Press Release'!$H$3:$R$117,8,FALSE)</f>
        <v>48</v>
      </c>
      <c r="I25" s="22">
        <f>VLOOKUP(A25,'[3]Used in Press Release'!$H$3:$R$117,9,FALSE)</f>
        <v>246</v>
      </c>
      <c r="J25" s="22">
        <f>VLOOKUP(A25,'[3]Used in Press Release'!$H$3:$R$117,10,FALSE)</f>
        <v>204</v>
      </c>
      <c r="K25" s="22">
        <f>B25-(VLOOKUP(A25,'[3]Used in Press Release'!$H$3:$R$117,11,FALSE))</f>
        <v>550</v>
      </c>
    </row>
    <row r="26" spans="1:11" s="10" customFormat="1" ht="12.75">
      <c r="A26" s="3" t="s">
        <v>22</v>
      </c>
      <c r="B26" s="21">
        <f>VLOOKUP(A26,'[3]Used in Press Release'!$H$3:$R$117,2,FALSE)</f>
        <v>7831</v>
      </c>
      <c r="C26" s="21">
        <f>VLOOKUP(A26,'[3]Used in Press Release'!$H$3:$R$117,3,FALSE)</f>
        <v>7571</v>
      </c>
      <c r="D26" s="22">
        <f>VLOOKUP(A26,'[3]Used in Press Release'!$H$3:$R$117,4,FALSE)</f>
        <v>156</v>
      </c>
      <c r="E26" s="22">
        <f>VLOOKUP(A26,'[3]Used in Press Release'!$H$3:$R$117,5,FALSE)</f>
        <v>19</v>
      </c>
      <c r="F26" s="22">
        <f>VLOOKUP(A26,'[3]Used in Press Release'!$H$3:$R$117,6,FALSE)</f>
        <v>7</v>
      </c>
      <c r="G26" s="22">
        <f>VLOOKUP(A26,'[3]Used in Press Release'!$H$3:$R$117,7,FALSE)</f>
        <v>0</v>
      </c>
      <c r="H26" s="22">
        <f>VLOOKUP(A26,'[3]Used in Press Release'!$H$3:$R$117,8,FALSE)</f>
        <v>12</v>
      </c>
      <c r="I26" s="22">
        <f>VLOOKUP(A26,'[3]Used in Press Release'!$H$3:$R$117,9,FALSE)</f>
        <v>66</v>
      </c>
      <c r="J26" s="22">
        <f>VLOOKUP(A26,'[3]Used in Press Release'!$H$3:$R$117,10,FALSE)</f>
        <v>40</v>
      </c>
      <c r="K26" s="22">
        <f>B26-(VLOOKUP(A26,'[3]Used in Press Release'!$H$3:$R$117,11,FALSE))</f>
        <v>287</v>
      </c>
    </row>
    <row r="27" spans="1:11" s="10" customFormat="1" ht="12.75">
      <c r="A27" s="3" t="s">
        <v>23</v>
      </c>
      <c r="B27" s="21">
        <f>VLOOKUP(A27,'[3]Used in Press Release'!$H$3:$R$117,2,FALSE)</f>
        <v>77422</v>
      </c>
      <c r="C27" s="21">
        <f>VLOOKUP(A27,'[3]Used in Press Release'!$H$3:$R$117,3,FALSE)</f>
        <v>74122</v>
      </c>
      <c r="D27" s="22">
        <f>VLOOKUP(A27,'[3]Used in Press Release'!$H$3:$R$117,4,FALSE)</f>
        <v>449</v>
      </c>
      <c r="E27" s="22">
        <f>VLOOKUP(A27,'[3]Used in Press Release'!$H$3:$R$117,5,FALSE)</f>
        <v>491</v>
      </c>
      <c r="F27" s="22">
        <f>VLOOKUP(A27,'[3]Used in Press Release'!$H$3:$R$117,6,FALSE)</f>
        <v>393</v>
      </c>
      <c r="G27" s="22">
        <f>VLOOKUP(A27,'[3]Used in Press Release'!$H$3:$R$117,7,FALSE)</f>
        <v>53</v>
      </c>
      <c r="H27" s="22">
        <f>VLOOKUP(A27,'[3]Used in Press Release'!$H$3:$R$117,8,FALSE)</f>
        <v>542</v>
      </c>
      <c r="I27" s="22">
        <f>VLOOKUP(A27,'[3]Used in Press Release'!$H$3:$R$117,9,FALSE)</f>
        <v>1372</v>
      </c>
      <c r="J27" s="22">
        <f>VLOOKUP(A27,'[3]Used in Press Release'!$H$3:$R$117,10,FALSE)</f>
        <v>1898</v>
      </c>
      <c r="K27" s="22">
        <f>B27-(VLOOKUP(A27,'[3]Used in Press Release'!$H$3:$R$117,11,FALSE))</f>
        <v>4440</v>
      </c>
    </row>
    <row r="28" spans="1:11" s="10" customFormat="1" ht="12.75">
      <c r="A28" s="3" t="s">
        <v>24</v>
      </c>
      <c r="B28" s="21">
        <f>VLOOKUP(A28,'[3]Used in Press Release'!$H$3:$R$117,2,FALSE)</f>
        <v>7139</v>
      </c>
      <c r="C28" s="21">
        <f>VLOOKUP(A28,'[3]Used in Press Release'!$H$3:$R$117,3,FALSE)</f>
        <v>7011</v>
      </c>
      <c r="D28" s="22">
        <f>VLOOKUP(A28,'[3]Used in Press Release'!$H$3:$R$117,4,FALSE)</f>
        <v>19</v>
      </c>
      <c r="E28" s="22">
        <f>VLOOKUP(A28,'[3]Used in Press Release'!$H$3:$R$117,5,FALSE)</f>
        <v>9</v>
      </c>
      <c r="F28" s="22">
        <f>VLOOKUP(A28,'[3]Used in Press Release'!$H$3:$R$117,6,FALSE)</f>
        <v>23</v>
      </c>
      <c r="G28" s="22">
        <f>VLOOKUP(A28,'[3]Used in Press Release'!$H$3:$R$117,7,FALSE)</f>
        <v>0</v>
      </c>
      <c r="H28" s="22">
        <f>VLOOKUP(A28,'[3]Used in Press Release'!$H$3:$R$117,8,FALSE)</f>
        <v>5</v>
      </c>
      <c r="I28" s="22">
        <f>VLOOKUP(A28,'[3]Used in Press Release'!$H$3:$R$117,9,FALSE)</f>
        <v>72</v>
      </c>
      <c r="J28" s="22">
        <f>VLOOKUP(A28,'[3]Used in Press Release'!$H$3:$R$117,10,FALSE)</f>
        <v>42</v>
      </c>
      <c r="K28" s="22">
        <f>B28-(VLOOKUP(A28,'[3]Used in Press Release'!$H$3:$R$117,11,FALSE))</f>
        <v>161</v>
      </c>
    </row>
    <row r="29" spans="1:11" s="10" customFormat="1" ht="12.75">
      <c r="A29" s="3" t="s">
        <v>25</v>
      </c>
      <c r="B29" s="21">
        <f>VLOOKUP(A29,'[3]Used in Press Release'!$H$3:$R$117,2,FALSE)</f>
        <v>221939</v>
      </c>
      <c r="C29" s="21">
        <f>VLOOKUP(A29,'[3]Used in Press Release'!$H$3:$R$117,3,FALSE)</f>
        <v>194100</v>
      </c>
      <c r="D29" s="22">
        <f>VLOOKUP(A29,'[3]Used in Press Release'!$H$3:$R$117,4,FALSE)</f>
        <v>11506</v>
      </c>
      <c r="E29" s="22">
        <f>VLOOKUP(A29,'[3]Used in Press Release'!$H$3:$R$117,5,FALSE)</f>
        <v>1176</v>
      </c>
      <c r="F29" s="22">
        <f>VLOOKUP(A29,'[3]Used in Press Release'!$H$3:$R$117,6,FALSE)</f>
        <v>4551</v>
      </c>
      <c r="G29" s="22">
        <f>VLOOKUP(A29,'[3]Used in Press Release'!$H$3:$R$117,7,FALSE)</f>
        <v>586</v>
      </c>
      <c r="H29" s="22">
        <f>VLOOKUP(A29,'[3]Used in Press Release'!$H$3:$R$117,8,FALSE)</f>
        <v>3922</v>
      </c>
      <c r="I29" s="22">
        <f>VLOOKUP(A29,'[3]Used in Press Release'!$H$3:$R$117,9,FALSE)</f>
        <v>6098</v>
      </c>
      <c r="J29" s="22">
        <f>VLOOKUP(A29,'[3]Used in Press Release'!$H$3:$R$117,10,FALSE)</f>
        <v>13101</v>
      </c>
      <c r="K29" s="22">
        <f>B29-(VLOOKUP(A29,'[3]Used in Press Release'!$H$3:$R$117,11,FALSE))</f>
        <v>35328</v>
      </c>
    </row>
    <row r="30" spans="1:11" s="10" customFormat="1" ht="12.75">
      <c r="A30" s="3" t="s">
        <v>26</v>
      </c>
      <c r="B30" s="21">
        <f>VLOOKUP(A30,'[3]Used in Press Release'!$H$3:$R$117,2,FALSE)</f>
        <v>20743</v>
      </c>
      <c r="C30" s="21">
        <f>VLOOKUP(A30,'[3]Used in Press Release'!$H$3:$R$117,3,FALSE)</f>
        <v>19802</v>
      </c>
      <c r="D30" s="22">
        <f>VLOOKUP(A30,'[3]Used in Press Release'!$H$3:$R$117,4,FALSE)</f>
        <v>290</v>
      </c>
      <c r="E30" s="22">
        <f>VLOOKUP(A30,'[3]Used in Press Release'!$H$3:$R$117,5,FALSE)</f>
        <v>153</v>
      </c>
      <c r="F30" s="22">
        <f>VLOOKUP(A30,'[3]Used in Press Release'!$H$3:$R$117,6,FALSE)</f>
        <v>72</v>
      </c>
      <c r="G30" s="22">
        <f>VLOOKUP(A30,'[3]Used in Press Release'!$H$3:$R$117,7,FALSE)</f>
        <v>2</v>
      </c>
      <c r="H30" s="22">
        <f>VLOOKUP(A30,'[3]Used in Press Release'!$H$3:$R$117,8,FALSE)</f>
        <v>87</v>
      </c>
      <c r="I30" s="22">
        <f>VLOOKUP(A30,'[3]Used in Press Release'!$H$3:$R$117,9,FALSE)</f>
        <v>337</v>
      </c>
      <c r="J30" s="22">
        <f>VLOOKUP(A30,'[3]Used in Press Release'!$H$3:$R$117,10,FALSE)</f>
        <v>322</v>
      </c>
      <c r="K30" s="22">
        <f>B30-(VLOOKUP(A30,'[3]Used in Press Release'!$H$3:$R$117,11,FALSE))</f>
        <v>1137</v>
      </c>
    </row>
    <row r="31" spans="1:11" s="10" customFormat="1" ht="12.75">
      <c r="A31" s="3" t="s">
        <v>27</v>
      </c>
      <c r="B31" s="21">
        <f>VLOOKUP(A31,'[3]Used in Press Release'!$H$3:$R$117,2,FALSE)</f>
        <v>75990</v>
      </c>
      <c r="C31" s="21">
        <f>VLOOKUP(A31,'[3]Used in Press Release'!$H$3:$R$117,3,FALSE)</f>
        <v>64137</v>
      </c>
      <c r="D31" s="22">
        <f>VLOOKUP(A31,'[3]Used in Press Release'!$H$3:$R$117,4,FALSE)</f>
        <v>8512</v>
      </c>
      <c r="E31" s="22">
        <f>VLOOKUP(A31,'[3]Used in Press Release'!$H$3:$R$117,5,FALSE)</f>
        <v>242</v>
      </c>
      <c r="F31" s="22">
        <f>VLOOKUP(A31,'[3]Used in Press Release'!$H$3:$R$117,6,FALSE)</f>
        <v>966</v>
      </c>
      <c r="G31" s="22">
        <f>VLOOKUP(A31,'[3]Used in Press Release'!$H$3:$R$117,7,FALSE)</f>
        <v>46</v>
      </c>
      <c r="H31" s="22">
        <f>VLOOKUP(A31,'[3]Used in Press Release'!$H$3:$R$117,8,FALSE)</f>
        <v>667</v>
      </c>
      <c r="I31" s="22">
        <f>VLOOKUP(A31,'[3]Used in Press Release'!$H$3:$R$117,9,FALSE)</f>
        <v>1420</v>
      </c>
      <c r="J31" s="22">
        <f>VLOOKUP(A31,'[3]Used in Press Release'!$H$3:$R$117,10,FALSE)</f>
        <v>1795</v>
      </c>
      <c r="K31" s="22">
        <f>B31-(VLOOKUP(A31,'[3]Used in Press Release'!$H$3:$R$117,11,FALSE))</f>
        <v>12743</v>
      </c>
    </row>
    <row r="32" spans="1:11" s="10" customFormat="1" ht="12.75">
      <c r="A32" s="3" t="s">
        <v>28</v>
      </c>
      <c r="B32" s="21">
        <f>VLOOKUP(A32,'[3]Used in Press Release'!$H$3:$R$117,2,FALSE)</f>
        <v>17601</v>
      </c>
      <c r="C32" s="21">
        <f>VLOOKUP(A32,'[3]Used in Press Release'!$H$3:$R$117,3,FALSE)</f>
        <v>15914</v>
      </c>
      <c r="D32" s="22">
        <f>VLOOKUP(A32,'[3]Used in Press Release'!$H$3:$R$117,4,FALSE)</f>
        <v>1207</v>
      </c>
      <c r="E32" s="22">
        <f>VLOOKUP(A32,'[3]Used in Press Release'!$H$3:$R$117,5,FALSE)</f>
        <v>58</v>
      </c>
      <c r="F32" s="22">
        <f>VLOOKUP(A32,'[3]Used in Press Release'!$H$3:$R$117,6,FALSE)</f>
        <v>78</v>
      </c>
      <c r="G32" s="22">
        <f>VLOOKUP(A32,'[3]Used in Press Release'!$H$3:$R$117,7,FALSE)</f>
        <v>3</v>
      </c>
      <c r="H32" s="22">
        <f>VLOOKUP(A32,'[3]Used in Press Release'!$H$3:$R$117,8,FALSE)</f>
        <v>39</v>
      </c>
      <c r="I32" s="22">
        <f>VLOOKUP(A32,'[3]Used in Press Release'!$H$3:$R$117,9,FALSE)</f>
        <v>302</v>
      </c>
      <c r="J32" s="22">
        <f>VLOOKUP(A32,'[3]Used in Press Release'!$H$3:$R$117,10,FALSE)</f>
        <v>232</v>
      </c>
      <c r="K32" s="22">
        <f>B32-(VLOOKUP(A32,'[3]Used in Press Release'!$H$3:$R$117,11,FALSE))</f>
        <v>1847</v>
      </c>
    </row>
    <row r="33" spans="1:11" s="10" customFormat="1" ht="12.75">
      <c r="A33" s="3" t="s">
        <v>29</v>
      </c>
      <c r="B33" s="21">
        <f>VLOOKUP(A33,'[3]Used in Press Release'!$H$3:$R$117,2,FALSE)</f>
        <v>24696</v>
      </c>
      <c r="C33" s="21">
        <f>VLOOKUP(A33,'[3]Used in Press Release'!$H$3:$R$117,3,FALSE)</f>
        <v>24020</v>
      </c>
      <c r="D33" s="22">
        <f>VLOOKUP(A33,'[3]Used in Press Release'!$H$3:$R$117,4,FALSE)</f>
        <v>67</v>
      </c>
      <c r="E33" s="22">
        <f>VLOOKUP(A33,'[3]Used in Press Release'!$H$3:$R$117,5,FALSE)</f>
        <v>112</v>
      </c>
      <c r="F33" s="22">
        <f>VLOOKUP(A33,'[3]Used in Press Release'!$H$3:$R$117,6,FALSE)</f>
        <v>73</v>
      </c>
      <c r="G33" s="22">
        <f>VLOOKUP(A33,'[3]Used in Press Release'!$H$3:$R$117,7,FALSE)</f>
        <v>11</v>
      </c>
      <c r="H33" s="22">
        <f>VLOOKUP(A33,'[3]Used in Press Release'!$H$3:$R$117,8,FALSE)</f>
        <v>127</v>
      </c>
      <c r="I33" s="22">
        <f>VLOOKUP(A33,'[3]Used in Press Release'!$H$3:$R$117,9,FALSE)</f>
        <v>286</v>
      </c>
      <c r="J33" s="22">
        <f>VLOOKUP(A33,'[3]Used in Press Release'!$H$3:$R$117,10,FALSE)</f>
        <v>365</v>
      </c>
      <c r="K33" s="22">
        <f>B33-(VLOOKUP(A33,'[3]Used in Press Release'!$H$3:$R$117,11,FALSE))</f>
        <v>892</v>
      </c>
    </row>
    <row r="34" spans="1:11" s="10" customFormat="1" ht="12.75">
      <c r="A34" s="3" t="s">
        <v>30</v>
      </c>
      <c r="B34" s="21">
        <f>VLOOKUP(A34,'[3]Used in Press Release'!$H$3:$R$117,2,FALSE)</f>
        <v>7883</v>
      </c>
      <c r="C34" s="21">
        <f>VLOOKUP(A34,'[3]Used in Press Release'!$H$3:$R$117,3,FALSE)</f>
        <v>7570</v>
      </c>
      <c r="D34" s="22">
        <f>VLOOKUP(A34,'[3]Used in Press Release'!$H$3:$R$117,4,FALSE)</f>
        <v>30</v>
      </c>
      <c r="E34" s="22">
        <f>VLOOKUP(A34,'[3]Used in Press Release'!$H$3:$R$117,5,FALSE)</f>
        <v>70</v>
      </c>
      <c r="F34" s="22">
        <f>VLOOKUP(A34,'[3]Used in Press Release'!$H$3:$R$117,6,FALSE)</f>
        <v>22</v>
      </c>
      <c r="G34" s="22">
        <f>VLOOKUP(A34,'[3]Used in Press Release'!$H$3:$R$117,7,FALSE)</f>
        <v>3</v>
      </c>
      <c r="H34" s="22">
        <f>VLOOKUP(A34,'[3]Used in Press Release'!$H$3:$R$117,8,FALSE)</f>
        <v>14</v>
      </c>
      <c r="I34" s="22">
        <f>VLOOKUP(A34,'[3]Used in Press Release'!$H$3:$R$117,9,FALSE)</f>
        <v>174</v>
      </c>
      <c r="J34" s="22">
        <f>VLOOKUP(A34,'[3]Used in Press Release'!$H$3:$R$117,10,FALSE)</f>
        <v>121</v>
      </c>
      <c r="K34" s="22">
        <f>B34-(VLOOKUP(A34,'[3]Used in Press Release'!$H$3:$R$117,11,FALSE))</f>
        <v>407</v>
      </c>
    </row>
    <row r="35" spans="1:11" s="10" customFormat="1" ht="12.75">
      <c r="A35" s="3" t="s">
        <v>31</v>
      </c>
      <c r="B35" s="21">
        <f>VLOOKUP(A35,'[3]Used in Press Release'!$H$3:$R$117,2,FALSE)</f>
        <v>16777</v>
      </c>
      <c r="C35" s="21">
        <f>VLOOKUP(A35,'[3]Used in Press Release'!$H$3:$R$117,3,FALSE)</f>
        <v>16182</v>
      </c>
      <c r="D35" s="22">
        <f>VLOOKUP(A35,'[3]Used in Press Release'!$H$3:$R$117,4,FALSE)</f>
        <v>35</v>
      </c>
      <c r="E35" s="22">
        <f>VLOOKUP(A35,'[3]Used in Press Release'!$H$3:$R$117,5,FALSE)</f>
        <v>142</v>
      </c>
      <c r="F35" s="22">
        <f>VLOOKUP(A35,'[3]Used in Press Release'!$H$3:$R$117,6,FALSE)</f>
        <v>40</v>
      </c>
      <c r="G35" s="22">
        <f>VLOOKUP(A35,'[3]Used in Press Release'!$H$3:$R$117,7,FALSE)</f>
        <v>11</v>
      </c>
      <c r="H35" s="22">
        <f>VLOOKUP(A35,'[3]Used in Press Release'!$H$3:$R$117,8,FALSE)</f>
        <v>76</v>
      </c>
      <c r="I35" s="22">
        <f>VLOOKUP(A35,'[3]Used in Press Release'!$H$3:$R$117,9,FALSE)</f>
        <v>291</v>
      </c>
      <c r="J35" s="22">
        <f>VLOOKUP(A35,'[3]Used in Press Release'!$H$3:$R$117,10,FALSE)</f>
        <v>260</v>
      </c>
      <c r="K35" s="22">
        <f>B35-(VLOOKUP(A35,'[3]Used in Press Release'!$H$3:$R$117,11,FALSE))</f>
        <v>740</v>
      </c>
    </row>
    <row r="36" spans="1:11" s="10" customFormat="1" ht="12.75">
      <c r="A36" s="3" t="s">
        <v>32</v>
      </c>
      <c r="B36" s="21">
        <f>VLOOKUP(A36,'[3]Used in Press Release'!$H$3:$R$117,2,FALSE)</f>
        <v>8433</v>
      </c>
      <c r="C36" s="21">
        <f>VLOOKUP(A36,'[3]Used in Press Release'!$H$3:$R$117,3,FALSE)</f>
        <v>8266</v>
      </c>
      <c r="D36" s="22">
        <f>VLOOKUP(A36,'[3]Used in Press Release'!$H$3:$R$117,4,FALSE)</f>
        <v>23</v>
      </c>
      <c r="E36" s="22">
        <f>VLOOKUP(A36,'[3]Used in Press Release'!$H$3:$R$117,5,FALSE)</f>
        <v>32</v>
      </c>
      <c r="F36" s="22">
        <f>VLOOKUP(A36,'[3]Used in Press Release'!$H$3:$R$117,6,FALSE)</f>
        <v>5</v>
      </c>
      <c r="G36" s="22">
        <f>VLOOKUP(A36,'[3]Used in Press Release'!$H$3:$R$117,7,FALSE)</f>
        <v>2</v>
      </c>
      <c r="H36" s="22">
        <f>VLOOKUP(A36,'[3]Used in Press Release'!$H$3:$R$117,8,FALSE)</f>
        <v>7</v>
      </c>
      <c r="I36" s="22">
        <f>VLOOKUP(A36,'[3]Used in Press Release'!$H$3:$R$117,9,FALSE)</f>
        <v>98</v>
      </c>
      <c r="J36" s="22">
        <f>VLOOKUP(A36,'[3]Used in Press Release'!$H$3:$R$117,10,FALSE)</f>
        <v>87</v>
      </c>
      <c r="K36" s="22">
        <f>B36-(VLOOKUP(A36,'[3]Used in Press Release'!$H$3:$R$117,11,FALSE))</f>
        <v>222</v>
      </c>
    </row>
    <row r="37" spans="1:11" s="10" customFormat="1" ht="12.75">
      <c r="A37" s="3" t="s">
        <v>33</v>
      </c>
      <c r="B37" s="21">
        <f>VLOOKUP(A37,'[3]Used in Press Release'!$H$3:$R$117,2,FALSE)</f>
        <v>12892</v>
      </c>
      <c r="C37" s="21">
        <f>VLOOKUP(A37,'[3]Used in Press Release'!$H$3:$R$117,3,FALSE)</f>
        <v>11205</v>
      </c>
      <c r="D37" s="22">
        <f>VLOOKUP(A37,'[3]Used in Press Release'!$H$3:$R$117,4,FALSE)</f>
        <v>1459</v>
      </c>
      <c r="E37" s="22">
        <f>VLOOKUP(A37,'[3]Used in Press Release'!$H$3:$R$117,5,FALSE)</f>
        <v>56</v>
      </c>
      <c r="F37" s="22">
        <f>VLOOKUP(A37,'[3]Used in Press Release'!$H$3:$R$117,6,FALSE)</f>
        <v>32</v>
      </c>
      <c r="G37" s="22">
        <f>VLOOKUP(A37,'[3]Used in Press Release'!$H$3:$R$117,7,FALSE)</f>
        <v>13</v>
      </c>
      <c r="H37" s="22">
        <f>VLOOKUP(A37,'[3]Used in Press Release'!$H$3:$R$117,8,FALSE)</f>
        <v>29</v>
      </c>
      <c r="I37" s="22">
        <f>VLOOKUP(A37,'[3]Used in Press Release'!$H$3:$R$117,9,FALSE)</f>
        <v>98</v>
      </c>
      <c r="J37" s="22">
        <f>VLOOKUP(A37,'[3]Used in Press Release'!$H$3:$R$117,10,FALSE)</f>
        <v>219</v>
      </c>
      <c r="K37" s="22">
        <f>B37-(VLOOKUP(A37,'[3]Used in Press Release'!$H$3:$R$117,11,FALSE))</f>
        <v>1847</v>
      </c>
    </row>
    <row r="38" spans="1:11" s="10" customFormat="1" ht="12.75">
      <c r="A38" s="3" t="s">
        <v>34</v>
      </c>
      <c r="B38" s="21">
        <f>VLOOKUP(A38,'[3]Used in Press Release'!$H$3:$R$117,2,FALSE)</f>
        <v>15657</v>
      </c>
      <c r="C38" s="21">
        <f>VLOOKUP(A38,'[3]Used in Press Release'!$H$3:$R$117,3,FALSE)</f>
        <v>15129</v>
      </c>
      <c r="D38" s="22">
        <f>VLOOKUP(A38,'[3]Used in Press Release'!$H$3:$R$117,4,FALSE)</f>
        <v>55</v>
      </c>
      <c r="E38" s="22">
        <f>VLOOKUP(A38,'[3]Used in Press Release'!$H$3:$R$117,5,FALSE)</f>
        <v>135</v>
      </c>
      <c r="F38" s="22">
        <f>VLOOKUP(A38,'[3]Used in Press Release'!$H$3:$R$117,6,FALSE)</f>
        <v>41</v>
      </c>
      <c r="G38" s="22">
        <f>VLOOKUP(A38,'[3]Used in Press Release'!$H$3:$R$117,7,FALSE)</f>
        <v>7</v>
      </c>
      <c r="H38" s="22">
        <f>VLOOKUP(A38,'[3]Used in Press Release'!$H$3:$R$117,8,FALSE)</f>
        <v>33</v>
      </c>
      <c r="I38" s="22">
        <f>VLOOKUP(A38,'[3]Used in Press Release'!$H$3:$R$117,9,FALSE)</f>
        <v>257</v>
      </c>
      <c r="J38" s="22">
        <f>VLOOKUP(A38,'[3]Used in Press Release'!$H$3:$R$117,10,FALSE)</f>
        <v>148</v>
      </c>
      <c r="K38" s="22">
        <f>B38-(VLOOKUP(A38,'[3]Used in Press Release'!$H$3:$R$117,11,FALSE))</f>
        <v>636</v>
      </c>
    </row>
    <row r="39" spans="1:11" s="10" customFormat="1" ht="12.75">
      <c r="A39" s="3" t="s">
        <v>35</v>
      </c>
      <c r="B39" s="21">
        <f>VLOOKUP(A39,'[3]Used in Press Release'!$H$3:$R$117,2,FALSE)</f>
        <v>13684</v>
      </c>
      <c r="C39" s="21">
        <f>VLOOKUP(A39,'[3]Used in Press Release'!$H$3:$R$117,3,FALSE)</f>
        <v>13284</v>
      </c>
      <c r="D39" s="22">
        <f>VLOOKUP(A39,'[3]Used in Press Release'!$H$3:$R$117,4,FALSE)</f>
        <v>30</v>
      </c>
      <c r="E39" s="22">
        <f>VLOOKUP(A39,'[3]Used in Press Release'!$H$3:$R$117,5,FALSE)</f>
        <v>77</v>
      </c>
      <c r="F39" s="22">
        <f>VLOOKUP(A39,'[3]Used in Press Release'!$H$3:$R$117,6,FALSE)</f>
        <v>31</v>
      </c>
      <c r="G39" s="22">
        <f>VLOOKUP(A39,'[3]Used in Press Release'!$H$3:$R$117,7,FALSE)</f>
        <v>0</v>
      </c>
      <c r="H39" s="22">
        <f>VLOOKUP(A39,'[3]Used in Press Release'!$H$3:$R$117,8,FALSE)</f>
        <v>17</v>
      </c>
      <c r="I39" s="22">
        <f>VLOOKUP(A39,'[3]Used in Press Release'!$H$3:$R$117,9,FALSE)</f>
        <v>245</v>
      </c>
      <c r="J39" s="22">
        <f>VLOOKUP(A39,'[3]Used in Press Release'!$H$3:$R$117,10,FALSE)</f>
        <v>110</v>
      </c>
      <c r="K39" s="22">
        <f>B39-(VLOOKUP(A39,'[3]Used in Press Release'!$H$3:$R$117,11,FALSE))</f>
        <v>466</v>
      </c>
    </row>
    <row r="40" spans="1:11" s="10" customFormat="1" ht="12.75">
      <c r="A40" s="3" t="s">
        <v>36</v>
      </c>
      <c r="B40" s="21">
        <f>VLOOKUP(A40,'[3]Used in Press Release'!$H$3:$R$117,2,FALSE)</f>
        <v>31953</v>
      </c>
      <c r="C40" s="21">
        <f>VLOOKUP(A40,'[3]Used in Press Release'!$H$3:$R$117,3,FALSE)</f>
        <v>27179</v>
      </c>
      <c r="D40" s="22">
        <f>VLOOKUP(A40,'[3]Used in Press Release'!$H$3:$R$117,4,FALSE)</f>
        <v>3105</v>
      </c>
      <c r="E40" s="22">
        <f>VLOOKUP(A40,'[3]Used in Press Release'!$H$3:$R$117,5,FALSE)</f>
        <v>71</v>
      </c>
      <c r="F40" s="22">
        <f>VLOOKUP(A40,'[3]Used in Press Release'!$H$3:$R$117,6,FALSE)</f>
        <v>108</v>
      </c>
      <c r="G40" s="22">
        <f>VLOOKUP(A40,'[3]Used in Press Release'!$H$3:$R$117,7,FALSE)</f>
        <v>9</v>
      </c>
      <c r="H40" s="22">
        <f>VLOOKUP(A40,'[3]Used in Press Release'!$H$3:$R$117,8,FALSE)</f>
        <v>982</v>
      </c>
      <c r="I40" s="22">
        <f>VLOOKUP(A40,'[3]Used in Press Release'!$H$3:$R$117,9,FALSE)</f>
        <v>499</v>
      </c>
      <c r="J40" s="22">
        <f>VLOOKUP(A40,'[3]Used in Press Release'!$H$3:$R$117,10,FALSE)</f>
        <v>1727</v>
      </c>
      <c r="K40" s="22">
        <f>B40-(VLOOKUP(A40,'[3]Used in Press Release'!$H$3:$R$117,11,FALSE))</f>
        <v>5455</v>
      </c>
    </row>
    <row r="41" spans="1:11" s="10" customFormat="1" ht="12.75">
      <c r="A41" s="3" t="s">
        <v>37</v>
      </c>
      <c r="B41" s="21">
        <f>VLOOKUP(A41,'[3]Used in Press Release'!$H$3:$R$117,2,FALSE)</f>
        <v>101492</v>
      </c>
      <c r="C41" s="21">
        <f>VLOOKUP(A41,'[3]Used in Press Release'!$H$3:$R$117,3,FALSE)</f>
        <v>98241</v>
      </c>
      <c r="D41" s="22">
        <f>VLOOKUP(A41,'[3]Used in Press Release'!$H$3:$R$117,4,FALSE)</f>
        <v>854</v>
      </c>
      <c r="E41" s="22">
        <f>VLOOKUP(A41,'[3]Used in Press Release'!$H$3:$R$117,5,FALSE)</f>
        <v>318</v>
      </c>
      <c r="F41" s="22">
        <f>VLOOKUP(A41,'[3]Used in Press Release'!$H$3:$R$117,6,FALSE)</f>
        <v>413</v>
      </c>
      <c r="G41" s="22">
        <f>VLOOKUP(A41,'[3]Used in Press Release'!$H$3:$R$117,7,FALSE)</f>
        <v>31</v>
      </c>
      <c r="H41" s="22">
        <f>VLOOKUP(A41,'[3]Used in Press Release'!$H$3:$R$117,8,FALSE)</f>
        <v>452</v>
      </c>
      <c r="I41" s="22">
        <f>VLOOKUP(A41,'[3]Used in Press Release'!$H$3:$R$117,9,FALSE)</f>
        <v>1183</v>
      </c>
      <c r="J41" s="22">
        <f>VLOOKUP(A41,'[3]Used in Press Release'!$H$3:$R$117,10,FALSE)</f>
        <v>1397</v>
      </c>
      <c r="K41" s="22">
        <f>B41-(VLOOKUP(A41,'[3]Used in Press Release'!$H$3:$R$117,11,FALSE))</f>
        <v>4102</v>
      </c>
    </row>
    <row r="42" spans="1:11" s="10" customFormat="1" ht="12.75">
      <c r="A42" s="3" t="s">
        <v>38</v>
      </c>
      <c r="B42" s="21">
        <f>VLOOKUP(A42,'[3]Used in Press Release'!$H$3:$R$117,2,FALSE)</f>
        <v>15222</v>
      </c>
      <c r="C42" s="21">
        <f>VLOOKUP(A42,'[3]Used in Press Release'!$H$3:$R$117,3,FALSE)</f>
        <v>14903</v>
      </c>
      <c r="D42" s="22">
        <f>VLOOKUP(A42,'[3]Used in Press Release'!$H$3:$R$117,4,FALSE)</f>
        <v>27</v>
      </c>
      <c r="E42" s="22">
        <f>VLOOKUP(A42,'[3]Used in Press Release'!$H$3:$R$117,5,FALSE)</f>
        <v>32</v>
      </c>
      <c r="F42" s="22">
        <f>VLOOKUP(A42,'[3]Used in Press Release'!$H$3:$R$117,6,FALSE)</f>
        <v>53</v>
      </c>
      <c r="G42" s="22">
        <f>VLOOKUP(A42,'[3]Used in Press Release'!$H$3:$R$117,7,FALSE)</f>
        <v>6</v>
      </c>
      <c r="H42" s="22">
        <f>VLOOKUP(A42,'[3]Used in Press Release'!$H$3:$R$117,8,FALSE)</f>
        <v>33</v>
      </c>
      <c r="I42" s="22">
        <f>VLOOKUP(A42,'[3]Used in Press Release'!$H$3:$R$117,9,FALSE)</f>
        <v>168</v>
      </c>
      <c r="J42" s="22">
        <f>VLOOKUP(A42,'[3]Used in Press Release'!$H$3:$R$117,10,FALSE)</f>
        <v>152</v>
      </c>
      <c r="K42" s="22">
        <f>B42-(VLOOKUP(A42,'[3]Used in Press Release'!$H$3:$R$117,11,FALSE))</f>
        <v>421</v>
      </c>
    </row>
    <row r="43" spans="1:11" s="10" customFormat="1" ht="12.75">
      <c r="A43" s="3" t="s">
        <v>39</v>
      </c>
      <c r="B43" s="21">
        <f>VLOOKUP(A43,'[3]Used in Press Release'!$H$3:$R$117,2,FALSE)</f>
        <v>6738</v>
      </c>
      <c r="C43" s="21">
        <f>VLOOKUP(A43,'[3]Used in Press Release'!$H$3:$R$117,3,FALSE)</f>
        <v>6629</v>
      </c>
      <c r="D43" s="22">
        <f>VLOOKUP(A43,'[3]Used in Press Release'!$H$3:$R$117,4,FALSE)</f>
        <v>21</v>
      </c>
      <c r="E43" s="22">
        <f>VLOOKUP(A43,'[3]Used in Press Release'!$H$3:$R$117,5,FALSE)</f>
        <v>13</v>
      </c>
      <c r="F43" s="22">
        <f>VLOOKUP(A43,'[3]Used in Press Release'!$H$3:$R$117,6,FALSE)</f>
        <v>18</v>
      </c>
      <c r="G43" s="22">
        <f>VLOOKUP(A43,'[3]Used in Press Release'!$H$3:$R$117,7,FALSE)</f>
        <v>0</v>
      </c>
      <c r="H43" s="22">
        <f>VLOOKUP(A43,'[3]Used in Press Release'!$H$3:$R$117,8,FALSE)</f>
        <v>11</v>
      </c>
      <c r="I43" s="22">
        <f>VLOOKUP(A43,'[3]Used in Press Release'!$H$3:$R$117,9,FALSE)</f>
        <v>46</v>
      </c>
      <c r="J43" s="22">
        <f>VLOOKUP(A43,'[3]Used in Press Release'!$H$3:$R$117,10,FALSE)</f>
        <v>36</v>
      </c>
      <c r="K43" s="22">
        <f>B43-(VLOOKUP(A43,'[3]Used in Press Release'!$H$3:$R$117,11,FALSE))</f>
        <v>134</v>
      </c>
    </row>
    <row r="44" spans="1:11" s="10" customFormat="1" ht="12.75">
      <c r="A44" s="3" t="s">
        <v>40</v>
      </c>
      <c r="B44" s="21">
        <f>VLOOKUP(A44,'[3]Used in Press Release'!$H$3:$R$117,2,FALSE)</f>
        <v>275174</v>
      </c>
      <c r="C44" s="21">
        <f>VLOOKUP(A44,'[3]Used in Press Release'!$H$3:$R$117,3,FALSE)</f>
        <v>250866</v>
      </c>
      <c r="D44" s="22">
        <f>VLOOKUP(A44,'[3]Used in Press Release'!$H$3:$R$117,4,FALSE)</f>
        <v>7892</v>
      </c>
      <c r="E44" s="22">
        <f>VLOOKUP(A44,'[3]Used in Press Release'!$H$3:$R$117,5,FALSE)</f>
        <v>1856</v>
      </c>
      <c r="F44" s="22">
        <f>VLOOKUP(A44,'[3]Used in Press Release'!$H$3:$R$117,6,FALSE)</f>
        <v>4535</v>
      </c>
      <c r="G44" s="22">
        <f>VLOOKUP(A44,'[3]Used in Press Release'!$H$3:$R$117,7,FALSE)</f>
        <v>304</v>
      </c>
      <c r="H44" s="22">
        <f>VLOOKUP(A44,'[3]Used in Press Release'!$H$3:$R$117,8,FALSE)</f>
        <v>2546</v>
      </c>
      <c r="I44" s="22">
        <f>VLOOKUP(A44,'[3]Used in Press Release'!$H$3:$R$117,9,FALSE)</f>
        <v>7175</v>
      </c>
      <c r="J44" s="22">
        <f>VLOOKUP(A44,'[3]Used in Press Release'!$H$3:$R$117,10,FALSE)</f>
        <v>8207</v>
      </c>
      <c r="K44" s="22">
        <f>B44-(VLOOKUP(A44,'[3]Used in Press Release'!$H$3:$R$117,11,FALSE))</f>
        <v>28796</v>
      </c>
    </row>
    <row r="45" spans="1:11" s="10" customFormat="1" ht="12.75">
      <c r="A45" s="3" t="s">
        <v>41</v>
      </c>
      <c r="B45" s="21">
        <f>VLOOKUP(A45,'[3]Used in Press Release'!$H$3:$R$117,2,FALSE)</f>
        <v>10261</v>
      </c>
      <c r="C45" s="21">
        <f>VLOOKUP(A45,'[3]Used in Press Release'!$H$3:$R$117,3,FALSE)</f>
        <v>9947</v>
      </c>
      <c r="D45" s="22">
        <f>VLOOKUP(A45,'[3]Used in Press Release'!$H$3:$R$117,4,FALSE)</f>
        <v>59</v>
      </c>
      <c r="E45" s="22">
        <f>VLOOKUP(A45,'[3]Used in Press Release'!$H$3:$R$117,5,FALSE)</f>
        <v>43</v>
      </c>
      <c r="F45" s="22">
        <f>VLOOKUP(A45,'[3]Used in Press Release'!$H$3:$R$117,6,FALSE)</f>
        <v>37</v>
      </c>
      <c r="G45" s="22">
        <f>VLOOKUP(A45,'[3]Used in Press Release'!$H$3:$R$117,7,FALSE)</f>
        <v>3</v>
      </c>
      <c r="H45" s="22">
        <f>VLOOKUP(A45,'[3]Used in Press Release'!$H$3:$R$117,8,FALSE)</f>
        <v>67</v>
      </c>
      <c r="I45" s="22">
        <f>VLOOKUP(A45,'[3]Used in Press Release'!$H$3:$R$117,9,FALSE)</f>
        <v>105</v>
      </c>
      <c r="J45" s="22">
        <f>VLOOKUP(A45,'[3]Used in Press Release'!$H$3:$R$117,10,FALSE)</f>
        <v>178</v>
      </c>
      <c r="K45" s="22">
        <f>B45-(VLOOKUP(A45,'[3]Used in Press Release'!$H$3:$R$117,11,FALSE))</f>
        <v>407</v>
      </c>
    </row>
    <row r="46" spans="1:11" s="10" customFormat="1" ht="12.75">
      <c r="A46" s="3" t="s">
        <v>42</v>
      </c>
      <c r="B46" s="21">
        <f>VLOOKUP(A46,'[3]Used in Press Release'!$H$3:$R$117,2,FALSE)</f>
        <v>8957</v>
      </c>
      <c r="C46" s="21">
        <f>VLOOKUP(A46,'[3]Used in Press Release'!$H$3:$R$117,3,FALSE)</f>
        <v>8738</v>
      </c>
      <c r="D46" s="22">
        <f>VLOOKUP(A46,'[3]Used in Press Release'!$H$3:$R$117,4,FALSE)</f>
        <v>30</v>
      </c>
      <c r="E46" s="22">
        <f>VLOOKUP(A46,'[3]Used in Press Release'!$H$3:$R$117,5,FALSE)</f>
        <v>32</v>
      </c>
      <c r="F46" s="22">
        <f>VLOOKUP(A46,'[3]Used in Press Release'!$H$3:$R$117,6,FALSE)</f>
        <v>18</v>
      </c>
      <c r="G46" s="22">
        <f>VLOOKUP(A46,'[3]Used in Press Release'!$H$3:$R$117,7,FALSE)</f>
        <v>9</v>
      </c>
      <c r="H46" s="22">
        <f>VLOOKUP(A46,'[3]Used in Press Release'!$H$3:$R$117,8,FALSE)</f>
        <v>47</v>
      </c>
      <c r="I46" s="22">
        <f>VLOOKUP(A46,'[3]Used in Press Release'!$H$3:$R$117,9,FALSE)</f>
        <v>83</v>
      </c>
      <c r="J46" s="22">
        <f>VLOOKUP(A46,'[3]Used in Press Release'!$H$3:$R$117,10,FALSE)</f>
        <v>141</v>
      </c>
      <c r="K46" s="22">
        <f>B46-(VLOOKUP(A46,'[3]Used in Press Release'!$H$3:$R$117,11,FALSE))</f>
        <v>298</v>
      </c>
    </row>
    <row r="47" spans="1:11" s="10" customFormat="1" ht="12.75">
      <c r="A47" s="3" t="s">
        <v>43</v>
      </c>
      <c r="B47" s="21">
        <f>VLOOKUP(A47,'[3]Used in Press Release'!$H$3:$R$117,2,FALSE)</f>
        <v>22272</v>
      </c>
      <c r="C47" s="21">
        <f>VLOOKUP(A47,'[3]Used in Press Release'!$H$3:$R$117,3,FALSE)</f>
        <v>21473</v>
      </c>
      <c r="D47" s="22">
        <f>VLOOKUP(A47,'[3]Used in Press Release'!$H$3:$R$117,4,FALSE)</f>
        <v>226</v>
      </c>
      <c r="E47" s="22">
        <f>VLOOKUP(A47,'[3]Used in Press Release'!$H$3:$R$117,5,FALSE)</f>
        <v>111</v>
      </c>
      <c r="F47" s="22">
        <f>VLOOKUP(A47,'[3]Used in Press Release'!$H$3:$R$117,6,FALSE)</f>
        <v>52</v>
      </c>
      <c r="G47" s="22">
        <f>VLOOKUP(A47,'[3]Used in Press Release'!$H$3:$R$117,7,FALSE)</f>
        <v>13</v>
      </c>
      <c r="H47" s="22">
        <f>VLOOKUP(A47,'[3]Used in Press Release'!$H$3:$R$117,8,FALSE)</f>
        <v>74</v>
      </c>
      <c r="I47" s="22">
        <f>VLOOKUP(A47,'[3]Used in Press Release'!$H$3:$R$117,9,FALSE)</f>
        <v>323</v>
      </c>
      <c r="J47" s="22">
        <f>VLOOKUP(A47,'[3]Used in Press Release'!$H$3:$R$117,10,FALSE)</f>
        <v>369</v>
      </c>
      <c r="K47" s="22">
        <f>B47-(VLOOKUP(A47,'[3]Used in Press Release'!$H$3:$R$117,11,FALSE))</f>
        <v>1042</v>
      </c>
    </row>
    <row r="48" spans="1:11" s="10" customFormat="1" ht="12.75">
      <c r="A48" s="3" t="s">
        <v>44</v>
      </c>
      <c r="B48" s="21">
        <f>VLOOKUP(A48,'[3]Used in Press Release'!$H$3:$R$117,2,FALSE)</f>
        <v>9627</v>
      </c>
      <c r="C48" s="21">
        <f>VLOOKUP(A48,'[3]Used in Press Release'!$H$3:$R$117,3,FALSE)</f>
        <v>9338</v>
      </c>
      <c r="D48" s="22">
        <f>VLOOKUP(A48,'[3]Used in Press Release'!$H$3:$R$117,4,FALSE)</f>
        <v>25</v>
      </c>
      <c r="E48" s="22">
        <f>VLOOKUP(A48,'[3]Used in Press Release'!$H$3:$R$117,5,FALSE)</f>
        <v>67</v>
      </c>
      <c r="F48" s="22">
        <f>VLOOKUP(A48,'[3]Used in Press Release'!$H$3:$R$117,6,FALSE)</f>
        <v>16</v>
      </c>
      <c r="G48" s="22">
        <f>VLOOKUP(A48,'[3]Used in Press Release'!$H$3:$R$117,7,FALSE)</f>
        <v>8</v>
      </c>
      <c r="H48" s="22">
        <f>VLOOKUP(A48,'[3]Used in Press Release'!$H$3:$R$117,8,FALSE)</f>
        <v>25</v>
      </c>
      <c r="I48" s="22">
        <f>VLOOKUP(A48,'[3]Used in Press Release'!$H$3:$R$117,9,FALSE)</f>
        <v>148</v>
      </c>
      <c r="J48" s="22">
        <f>VLOOKUP(A48,'[3]Used in Press Release'!$H$3:$R$117,10,FALSE)</f>
        <v>91</v>
      </c>
      <c r="K48" s="22">
        <f>B48-(VLOOKUP(A48,'[3]Used in Press Release'!$H$3:$R$117,11,FALSE))</f>
        <v>349</v>
      </c>
    </row>
    <row r="49" spans="1:11" s="10" customFormat="1" ht="12.75">
      <c r="A49" s="3" t="s">
        <v>45</v>
      </c>
      <c r="B49" s="21">
        <f>VLOOKUP(A49,'[3]Used in Press Release'!$H$3:$R$117,2,FALSE)</f>
        <v>4912</v>
      </c>
      <c r="C49" s="21">
        <f>VLOOKUP(A49,'[3]Used in Press Release'!$H$3:$R$117,3,FALSE)</f>
        <v>4801</v>
      </c>
      <c r="D49" s="22">
        <f>VLOOKUP(A49,'[3]Used in Press Release'!$H$3:$R$117,4,FALSE)</f>
        <v>8</v>
      </c>
      <c r="E49" s="22">
        <f>VLOOKUP(A49,'[3]Used in Press Release'!$H$3:$R$117,5,FALSE)</f>
        <v>48</v>
      </c>
      <c r="F49" s="22">
        <f>VLOOKUP(A49,'[3]Used in Press Release'!$H$3:$R$117,6,FALSE)</f>
        <v>15</v>
      </c>
      <c r="G49" s="22">
        <f>VLOOKUP(A49,'[3]Used in Press Release'!$H$3:$R$117,7,FALSE)</f>
        <v>1</v>
      </c>
      <c r="H49" s="22">
        <f>VLOOKUP(A49,'[3]Used in Press Release'!$H$3:$R$117,8,FALSE)</f>
        <v>13</v>
      </c>
      <c r="I49" s="22">
        <f>VLOOKUP(A49,'[3]Used in Press Release'!$H$3:$R$117,9,FALSE)</f>
        <v>26</v>
      </c>
      <c r="J49" s="22">
        <f>VLOOKUP(A49,'[3]Used in Press Release'!$H$3:$R$117,10,FALSE)</f>
        <v>39</v>
      </c>
      <c r="K49" s="22">
        <f>B49-(VLOOKUP(A49,'[3]Used in Press Release'!$H$3:$R$117,11,FALSE))</f>
        <v>137</v>
      </c>
    </row>
    <row r="50" spans="1:11" s="10" customFormat="1" ht="12.75">
      <c r="A50" s="3" t="s">
        <v>46</v>
      </c>
      <c r="B50" s="21">
        <f>VLOOKUP(A50,'[3]Used in Press Release'!$H$3:$R$117,2,FALSE)</f>
        <v>10144</v>
      </c>
      <c r="C50" s="21">
        <f>VLOOKUP(A50,'[3]Used in Press Release'!$H$3:$R$117,3,FALSE)</f>
        <v>9310</v>
      </c>
      <c r="D50" s="22">
        <f>VLOOKUP(A50,'[3]Used in Press Release'!$H$3:$R$117,4,FALSE)</f>
        <v>532</v>
      </c>
      <c r="E50" s="22">
        <f>VLOOKUP(A50,'[3]Used in Press Release'!$H$3:$R$117,5,FALSE)</f>
        <v>47</v>
      </c>
      <c r="F50" s="22">
        <f>VLOOKUP(A50,'[3]Used in Press Release'!$H$3:$R$117,6,FALSE)</f>
        <v>26</v>
      </c>
      <c r="G50" s="22">
        <f>VLOOKUP(A50,'[3]Used in Press Release'!$H$3:$R$117,7,FALSE)</f>
        <v>4</v>
      </c>
      <c r="H50" s="22">
        <f>VLOOKUP(A50,'[3]Used in Press Release'!$H$3:$R$117,8,FALSE)</f>
        <v>35</v>
      </c>
      <c r="I50" s="22">
        <f>VLOOKUP(A50,'[3]Used in Press Release'!$H$3:$R$117,9,FALSE)</f>
        <v>190</v>
      </c>
      <c r="J50" s="22">
        <f>VLOOKUP(A50,'[3]Used in Press Release'!$H$3:$R$117,10,FALSE)</f>
        <v>122</v>
      </c>
      <c r="K50" s="22">
        <f>B50-(VLOOKUP(A50,'[3]Used in Press Release'!$H$3:$R$117,11,FALSE))</f>
        <v>904</v>
      </c>
    </row>
    <row r="51" spans="1:11" s="10" customFormat="1" ht="12.75">
      <c r="A51" s="3" t="s">
        <v>47</v>
      </c>
      <c r="B51" s="21">
        <f>VLOOKUP(A51,'[3]Used in Press Release'!$H$3:$R$117,2,FALSE)</f>
        <v>40400</v>
      </c>
      <c r="C51" s="21">
        <f>VLOOKUP(A51,'[3]Used in Press Release'!$H$3:$R$117,3,FALSE)</f>
        <v>38903</v>
      </c>
      <c r="D51" s="22">
        <f>VLOOKUP(A51,'[3]Used in Press Release'!$H$3:$R$117,4,FALSE)</f>
        <v>156</v>
      </c>
      <c r="E51" s="22">
        <f>VLOOKUP(A51,'[3]Used in Press Release'!$H$3:$R$117,5,FALSE)</f>
        <v>270</v>
      </c>
      <c r="F51" s="22">
        <f>VLOOKUP(A51,'[3]Used in Press Release'!$H$3:$R$117,6,FALSE)</f>
        <v>198</v>
      </c>
      <c r="G51" s="22">
        <f>VLOOKUP(A51,'[3]Used in Press Release'!$H$3:$R$117,7,FALSE)</f>
        <v>14</v>
      </c>
      <c r="H51" s="22">
        <f>VLOOKUP(A51,'[3]Used in Press Release'!$H$3:$R$117,8,FALSE)</f>
        <v>202</v>
      </c>
      <c r="I51" s="22">
        <f>VLOOKUP(A51,'[3]Used in Press Release'!$H$3:$R$117,9,FALSE)</f>
        <v>657</v>
      </c>
      <c r="J51" s="22">
        <f>VLOOKUP(A51,'[3]Used in Press Release'!$H$3:$R$117,10,FALSE)</f>
        <v>697</v>
      </c>
      <c r="K51" s="22">
        <f>B51-(VLOOKUP(A51,'[3]Used in Press Release'!$H$3:$R$117,11,FALSE))</f>
        <v>1901</v>
      </c>
    </row>
    <row r="52" spans="1:11" s="10" customFormat="1" ht="12.75">
      <c r="A52" s="3" t="s">
        <v>48</v>
      </c>
      <c r="B52" s="21">
        <f>VLOOKUP(A52,'[3]Used in Press Release'!$H$3:$R$117,2,FALSE)</f>
        <v>10630</v>
      </c>
      <c r="C52" s="21">
        <f>VLOOKUP(A52,'[3]Used in Press Release'!$H$3:$R$117,3,FALSE)</f>
        <v>10250</v>
      </c>
      <c r="D52" s="22">
        <f>VLOOKUP(A52,'[3]Used in Press Release'!$H$3:$R$117,4,FALSE)</f>
        <v>138</v>
      </c>
      <c r="E52" s="22">
        <f>VLOOKUP(A52,'[3]Used in Press Release'!$H$3:$R$117,5,FALSE)</f>
        <v>51</v>
      </c>
      <c r="F52" s="22">
        <f>VLOOKUP(A52,'[3]Used in Press Release'!$H$3:$R$117,6,FALSE)</f>
        <v>11</v>
      </c>
      <c r="G52" s="22">
        <f>VLOOKUP(A52,'[3]Used in Press Release'!$H$3:$R$117,7,FALSE)</f>
        <v>0</v>
      </c>
      <c r="H52" s="22">
        <f>VLOOKUP(A52,'[3]Used in Press Release'!$H$3:$R$117,8,FALSE)</f>
        <v>24</v>
      </c>
      <c r="I52" s="22">
        <f>VLOOKUP(A52,'[3]Used in Press Release'!$H$3:$R$117,9,FALSE)</f>
        <v>156</v>
      </c>
      <c r="J52" s="22">
        <f>VLOOKUP(A52,'[3]Used in Press Release'!$H$3:$R$117,10,FALSE)</f>
        <v>133</v>
      </c>
      <c r="K52" s="22">
        <f>B52-(VLOOKUP(A52,'[3]Used in Press Release'!$H$3:$R$117,11,FALSE))</f>
        <v>468</v>
      </c>
    </row>
    <row r="53" spans="1:11" s="10" customFormat="1" ht="12.75">
      <c r="A53" s="3" t="s">
        <v>49</v>
      </c>
      <c r="B53" s="21">
        <f>VLOOKUP(A53,'[3]Used in Press Release'!$H$3:$R$117,2,FALSE)</f>
        <v>674158</v>
      </c>
      <c r="C53" s="21">
        <f>VLOOKUP(A53,'[3]Used in Press Release'!$H$3:$R$117,3,FALSE)</f>
        <v>451073</v>
      </c>
      <c r="D53" s="22">
        <f>VLOOKUP(A53,'[3]Used in Press Release'!$H$3:$R$117,4,FALSE)</f>
        <v>161367</v>
      </c>
      <c r="E53" s="22">
        <f>VLOOKUP(A53,'[3]Used in Press Release'!$H$3:$R$117,5,FALSE)</f>
        <v>3352</v>
      </c>
      <c r="F53" s="22">
        <f>VLOOKUP(A53,'[3]Used in Press Release'!$H$3:$R$117,6,FALSE)</f>
        <v>10755</v>
      </c>
      <c r="G53" s="22">
        <f>VLOOKUP(A53,'[3]Used in Press Release'!$H$3:$R$117,7,FALSE)</f>
        <v>1610</v>
      </c>
      <c r="H53" s="22">
        <f>VLOOKUP(A53,'[3]Used in Press Release'!$H$3:$R$117,8,FALSE)</f>
        <v>25315</v>
      </c>
      <c r="I53" s="22">
        <f>VLOOKUP(A53,'[3]Used in Press Release'!$H$3:$R$117,9,FALSE)</f>
        <v>20686</v>
      </c>
      <c r="J53" s="22">
        <f>VLOOKUP(A53,'[3]Used in Press Release'!$H$3:$R$117,10,FALSE)</f>
        <v>56434</v>
      </c>
      <c r="K53" s="22">
        <f>B53-(VLOOKUP(A53,'[3]Used in Press Release'!$H$3:$R$117,11,FALSE))</f>
        <v>247584</v>
      </c>
    </row>
    <row r="54" spans="1:11" s="10" customFormat="1" ht="12.75">
      <c r="A54" s="3" t="s">
        <v>50</v>
      </c>
      <c r="B54" s="21">
        <f>VLOOKUP(A54,'[3]Used in Press Release'!$H$3:$R$117,2,FALSE)</f>
        <v>117404</v>
      </c>
      <c r="C54" s="21">
        <f>VLOOKUP(A54,'[3]Used in Press Release'!$H$3:$R$117,3,FALSE)</f>
        <v>103596</v>
      </c>
      <c r="D54" s="22">
        <f>VLOOKUP(A54,'[3]Used in Press Release'!$H$3:$R$117,4,FALSE)</f>
        <v>2267</v>
      </c>
      <c r="E54" s="22">
        <f>VLOOKUP(A54,'[3]Used in Press Release'!$H$3:$R$117,5,FALSE)</f>
        <v>1778</v>
      </c>
      <c r="F54" s="22">
        <f>VLOOKUP(A54,'[3]Used in Press Release'!$H$3:$R$117,6,FALSE)</f>
        <v>1167</v>
      </c>
      <c r="G54" s="22">
        <f>VLOOKUP(A54,'[3]Used in Press Release'!$H$3:$R$117,7,FALSE)</f>
        <v>293</v>
      </c>
      <c r="H54" s="22">
        <f>VLOOKUP(A54,'[3]Used in Press Release'!$H$3:$R$117,8,FALSE)</f>
        <v>4568</v>
      </c>
      <c r="I54" s="22">
        <f>VLOOKUP(A54,'[3]Used in Press Release'!$H$3:$R$117,9,FALSE)</f>
        <v>3735</v>
      </c>
      <c r="J54" s="22">
        <f>VLOOKUP(A54,'[3]Used in Press Release'!$H$3:$R$117,10,FALSE)</f>
        <v>8027</v>
      </c>
      <c r="K54" s="22">
        <f>B54-(VLOOKUP(A54,'[3]Used in Press Release'!$H$3:$R$117,11,FALSE))</f>
        <v>16385</v>
      </c>
    </row>
    <row r="55" spans="1:11" s="10" customFormat="1" ht="12.75">
      <c r="A55" s="3" t="s">
        <v>51</v>
      </c>
      <c r="B55" s="21">
        <f>VLOOKUP(A55,'[3]Used in Press Release'!$H$3:$R$117,2,FALSE)</f>
        <v>218733</v>
      </c>
      <c r="C55" s="21">
        <f>VLOOKUP(A55,'[3]Used in Press Release'!$H$3:$R$117,3,FALSE)</f>
        <v>211007</v>
      </c>
      <c r="D55" s="22">
        <f>VLOOKUP(A55,'[3]Used in Press Release'!$H$3:$R$117,4,FALSE)</f>
        <v>1798</v>
      </c>
      <c r="E55" s="22">
        <f>VLOOKUP(A55,'[3]Used in Press Release'!$H$3:$R$117,5,FALSE)</f>
        <v>677</v>
      </c>
      <c r="F55" s="22">
        <f>VLOOKUP(A55,'[3]Used in Press Release'!$H$3:$R$117,6,FALSE)</f>
        <v>1417</v>
      </c>
      <c r="G55" s="22">
        <f>VLOOKUP(A55,'[3]Used in Press Release'!$H$3:$R$117,7,FALSE)</f>
        <v>49</v>
      </c>
      <c r="H55" s="22">
        <f>VLOOKUP(A55,'[3]Used in Press Release'!$H$3:$R$117,8,FALSE)</f>
        <v>836</v>
      </c>
      <c r="I55" s="22">
        <f>VLOOKUP(A55,'[3]Used in Press Release'!$H$3:$R$117,9,FALSE)</f>
        <v>2949</v>
      </c>
      <c r="J55" s="22">
        <f>VLOOKUP(A55,'[3]Used in Press Release'!$H$3:$R$117,10,FALSE)</f>
        <v>3408</v>
      </c>
      <c r="K55" s="22">
        <f>B55-(VLOOKUP(A55,'[3]Used in Press Release'!$H$3:$R$117,11,FALSE))</f>
        <v>9991</v>
      </c>
    </row>
    <row r="56" spans="1:11" s="10" customFormat="1" ht="12.75">
      <c r="A56" s="3" t="s">
        <v>52</v>
      </c>
      <c r="B56" s="21">
        <f>VLOOKUP(A56,'[3]Used in Press Release'!$H$3:$R$117,2,FALSE)</f>
        <v>52595</v>
      </c>
      <c r="C56" s="21">
        <f>VLOOKUP(A56,'[3]Used in Press Release'!$H$3:$R$117,3,FALSE)</f>
        <v>47344</v>
      </c>
      <c r="D56" s="22">
        <f>VLOOKUP(A56,'[3]Used in Press Release'!$H$3:$R$117,4,FALSE)</f>
        <v>2279</v>
      </c>
      <c r="E56" s="22">
        <f>VLOOKUP(A56,'[3]Used in Press Release'!$H$3:$R$117,5,FALSE)</f>
        <v>278</v>
      </c>
      <c r="F56" s="22">
        <f>VLOOKUP(A56,'[3]Used in Press Release'!$H$3:$R$117,6,FALSE)</f>
        <v>802</v>
      </c>
      <c r="G56" s="22">
        <f>VLOOKUP(A56,'[3]Used in Press Release'!$H$3:$R$117,7,FALSE)</f>
        <v>124</v>
      </c>
      <c r="H56" s="22">
        <f>VLOOKUP(A56,'[3]Used in Press Release'!$H$3:$R$117,8,FALSE)</f>
        <v>398</v>
      </c>
      <c r="I56" s="22">
        <f>VLOOKUP(A56,'[3]Used in Press Release'!$H$3:$R$117,9,FALSE)</f>
        <v>1370</v>
      </c>
      <c r="J56" s="22">
        <f>VLOOKUP(A56,'[3]Used in Press Release'!$H$3:$R$117,10,FALSE)</f>
        <v>1611</v>
      </c>
      <c r="K56" s="22">
        <f>B56-(VLOOKUP(A56,'[3]Used in Press Release'!$H$3:$R$117,11,FALSE))</f>
        <v>6228</v>
      </c>
    </row>
    <row r="57" spans="1:11" s="10" customFormat="1" ht="12.75">
      <c r="A57" s="3" t="s">
        <v>53</v>
      </c>
      <c r="B57" s="21">
        <f>VLOOKUP(A57,'[3]Used in Press Release'!$H$3:$R$117,2,FALSE)</f>
        <v>4131</v>
      </c>
      <c r="C57" s="21">
        <f>VLOOKUP(A57,'[3]Used in Press Release'!$H$3:$R$117,3,FALSE)</f>
        <v>4047</v>
      </c>
      <c r="D57" s="22">
        <f>VLOOKUP(A57,'[3]Used in Press Release'!$H$3:$R$117,4,FALSE)</f>
        <v>14</v>
      </c>
      <c r="E57" s="22">
        <f>VLOOKUP(A57,'[3]Used in Press Release'!$H$3:$R$117,5,FALSE)</f>
        <v>7</v>
      </c>
      <c r="F57" s="22">
        <f>VLOOKUP(A57,'[3]Used in Press Release'!$H$3:$R$117,6,FALSE)</f>
        <v>8</v>
      </c>
      <c r="G57" s="22">
        <f>VLOOKUP(A57,'[3]Used in Press Release'!$H$3:$R$117,7,FALSE)</f>
        <v>0</v>
      </c>
      <c r="H57" s="22">
        <f>VLOOKUP(A57,'[3]Used in Press Release'!$H$3:$R$117,8,FALSE)</f>
        <v>13</v>
      </c>
      <c r="I57" s="22">
        <f>VLOOKUP(A57,'[3]Used in Press Release'!$H$3:$R$117,9,FALSE)</f>
        <v>42</v>
      </c>
      <c r="J57" s="22">
        <f>VLOOKUP(A57,'[3]Used in Press Release'!$H$3:$R$117,10,FALSE)</f>
        <v>34</v>
      </c>
      <c r="K57" s="22">
        <f>B57-(VLOOKUP(A57,'[3]Used in Press Release'!$H$3:$R$117,11,FALSE))</f>
        <v>104</v>
      </c>
    </row>
    <row r="58" spans="1:11" s="10" customFormat="1" ht="12.75">
      <c r="A58" s="3" t="s">
        <v>54</v>
      </c>
      <c r="B58" s="21">
        <f>VLOOKUP(A58,'[3]Used in Press Release'!$H$3:$R$117,2,FALSE)</f>
        <v>35571</v>
      </c>
      <c r="C58" s="21">
        <f>VLOOKUP(A58,'[3]Used in Press Release'!$H$3:$R$117,3,FALSE)</f>
        <v>34051</v>
      </c>
      <c r="D58" s="22">
        <f>VLOOKUP(A58,'[3]Used in Press Release'!$H$3:$R$117,4,FALSE)</f>
        <v>241</v>
      </c>
      <c r="E58" s="22">
        <f>VLOOKUP(A58,'[3]Used in Press Release'!$H$3:$R$117,5,FALSE)</f>
        <v>240</v>
      </c>
      <c r="F58" s="22">
        <f>VLOOKUP(A58,'[3]Used in Press Release'!$H$3:$R$117,6,FALSE)</f>
        <v>156</v>
      </c>
      <c r="G58" s="22">
        <f>VLOOKUP(A58,'[3]Used in Press Release'!$H$3:$R$117,7,FALSE)</f>
        <v>18</v>
      </c>
      <c r="H58" s="22">
        <f>VLOOKUP(A58,'[3]Used in Press Release'!$H$3:$R$117,8,FALSE)</f>
        <v>179</v>
      </c>
      <c r="I58" s="22">
        <f>VLOOKUP(A58,'[3]Used in Press Release'!$H$3:$R$117,9,FALSE)</f>
        <v>686</v>
      </c>
      <c r="J58" s="22">
        <f>VLOOKUP(A58,'[3]Used in Press Release'!$H$3:$R$117,10,FALSE)</f>
        <v>719</v>
      </c>
      <c r="K58" s="22">
        <f>B58-(VLOOKUP(A58,'[3]Used in Press Release'!$H$3:$R$117,11,FALSE))</f>
        <v>1975</v>
      </c>
    </row>
    <row r="59" spans="1:11" s="10" customFormat="1" ht="12.75">
      <c r="A59" s="3" t="s">
        <v>55</v>
      </c>
      <c r="B59" s="21">
        <f>VLOOKUP(A59,'[3]Used in Press Release'!$H$3:$R$117,2,FALSE)</f>
        <v>33381</v>
      </c>
      <c r="C59" s="21">
        <f>VLOOKUP(A59,'[3]Used in Press Release'!$H$3:$R$117,3,FALSE)</f>
        <v>31422</v>
      </c>
      <c r="D59" s="22">
        <f>VLOOKUP(A59,'[3]Used in Press Release'!$H$3:$R$117,4,FALSE)</f>
        <v>742</v>
      </c>
      <c r="E59" s="22">
        <f>VLOOKUP(A59,'[3]Used in Press Release'!$H$3:$R$117,5,FALSE)</f>
        <v>140</v>
      </c>
      <c r="F59" s="22">
        <f>VLOOKUP(A59,'[3]Used in Press Release'!$H$3:$R$117,6,FALSE)</f>
        <v>133</v>
      </c>
      <c r="G59" s="22">
        <f>VLOOKUP(A59,'[3]Used in Press Release'!$H$3:$R$117,7,FALSE)</f>
        <v>48</v>
      </c>
      <c r="H59" s="22">
        <f>VLOOKUP(A59,'[3]Used in Press Release'!$H$3:$R$117,8,FALSE)</f>
        <v>246</v>
      </c>
      <c r="I59" s="22">
        <f>VLOOKUP(A59,'[3]Used in Press Release'!$H$3:$R$117,9,FALSE)</f>
        <v>650</v>
      </c>
      <c r="J59" s="22">
        <f>VLOOKUP(A59,'[3]Used in Press Release'!$H$3:$R$117,10,FALSE)</f>
        <v>740</v>
      </c>
      <c r="K59" s="22">
        <f>B59-(VLOOKUP(A59,'[3]Used in Press Release'!$H$3:$R$117,11,FALSE))</f>
        <v>2379</v>
      </c>
    </row>
    <row r="60" spans="1:11" s="10" customFormat="1" ht="12.75">
      <c r="A60" s="3" t="s">
        <v>56</v>
      </c>
      <c r="B60" s="21">
        <f>VLOOKUP(A60,'[3]Used in Press Release'!$H$3:$R$117,2,FALSE)</f>
        <v>38634</v>
      </c>
      <c r="C60" s="21">
        <f>VLOOKUP(A60,'[3]Used in Press Release'!$H$3:$R$117,3,FALSE)</f>
        <v>36179</v>
      </c>
      <c r="D60" s="22">
        <f>VLOOKUP(A60,'[3]Used in Press Release'!$H$3:$R$117,4,FALSE)</f>
        <v>102</v>
      </c>
      <c r="E60" s="22">
        <f>VLOOKUP(A60,'[3]Used in Press Release'!$H$3:$R$117,5,FALSE)</f>
        <v>329</v>
      </c>
      <c r="F60" s="22">
        <f>VLOOKUP(A60,'[3]Used in Press Release'!$H$3:$R$117,6,FALSE)</f>
        <v>136</v>
      </c>
      <c r="G60" s="22">
        <f>VLOOKUP(A60,'[3]Used in Press Release'!$H$3:$R$117,7,FALSE)</f>
        <v>25</v>
      </c>
      <c r="H60" s="22">
        <f>VLOOKUP(A60,'[3]Used in Press Release'!$H$3:$R$117,8,FALSE)</f>
        <v>1210</v>
      </c>
      <c r="I60" s="22">
        <f>VLOOKUP(A60,'[3]Used in Press Release'!$H$3:$R$117,9,FALSE)</f>
        <v>653</v>
      </c>
      <c r="J60" s="22">
        <f>VLOOKUP(A60,'[3]Used in Press Release'!$H$3:$R$117,10,FALSE)</f>
        <v>2444</v>
      </c>
      <c r="K60" s="22">
        <f>B60-(VLOOKUP(A60,'[3]Used in Press Release'!$H$3:$R$117,11,FALSE))</f>
        <v>3494</v>
      </c>
    </row>
    <row r="61" spans="1:11" s="10" customFormat="1" ht="12.75">
      <c r="A61" s="3" t="s">
        <v>57</v>
      </c>
      <c r="B61" s="21">
        <f>VLOOKUP(A61,'[3]Used in Press Release'!$H$3:$R$117,2,FALSE)</f>
        <v>10211</v>
      </c>
      <c r="C61" s="21">
        <f>VLOOKUP(A61,'[3]Used in Press Release'!$H$3:$R$117,3,FALSE)</f>
        <v>9635</v>
      </c>
      <c r="D61" s="22">
        <f>VLOOKUP(A61,'[3]Used in Press Release'!$H$3:$R$117,4,FALSE)</f>
        <v>323</v>
      </c>
      <c r="E61" s="22">
        <f>VLOOKUP(A61,'[3]Used in Press Release'!$H$3:$R$117,5,FALSE)</f>
        <v>30</v>
      </c>
      <c r="F61" s="22">
        <f>VLOOKUP(A61,'[3]Used in Press Release'!$H$3:$R$117,6,FALSE)</f>
        <v>25</v>
      </c>
      <c r="G61" s="22">
        <f>VLOOKUP(A61,'[3]Used in Press Release'!$H$3:$R$117,7,FALSE)</f>
        <v>7</v>
      </c>
      <c r="H61" s="22">
        <f>VLOOKUP(A61,'[3]Used in Press Release'!$H$3:$R$117,8,FALSE)</f>
        <v>49</v>
      </c>
      <c r="I61" s="22">
        <f>VLOOKUP(A61,'[3]Used in Press Release'!$H$3:$R$117,9,FALSE)</f>
        <v>142</v>
      </c>
      <c r="J61" s="22">
        <f>VLOOKUP(A61,'[3]Used in Press Release'!$H$3:$R$117,10,FALSE)</f>
        <v>159</v>
      </c>
      <c r="K61" s="22">
        <f>B61-(VLOOKUP(A61,'[3]Used in Press Release'!$H$3:$R$117,11,FALSE))</f>
        <v>665</v>
      </c>
    </row>
    <row r="62" spans="1:11" s="10" customFormat="1" ht="12.75">
      <c r="A62" s="3" t="s">
        <v>58</v>
      </c>
      <c r="B62" s="21">
        <f>VLOOKUP(A62,'[3]Used in Press Release'!$H$3:$R$117,2,FALSE)</f>
        <v>52566</v>
      </c>
      <c r="C62" s="21">
        <f>VLOOKUP(A62,'[3]Used in Press Release'!$H$3:$R$117,3,FALSE)</f>
        <v>49938</v>
      </c>
      <c r="D62" s="22">
        <f>VLOOKUP(A62,'[3]Used in Press Release'!$H$3:$R$117,4,FALSE)</f>
        <v>984</v>
      </c>
      <c r="E62" s="22">
        <f>VLOOKUP(A62,'[3]Used in Press Release'!$H$3:$R$117,5,FALSE)</f>
        <v>173</v>
      </c>
      <c r="F62" s="22">
        <f>VLOOKUP(A62,'[3]Used in Press Release'!$H$3:$R$117,6,FALSE)</f>
        <v>193</v>
      </c>
      <c r="G62" s="22">
        <f>VLOOKUP(A62,'[3]Used in Press Release'!$H$3:$R$117,7,FALSE)</f>
        <v>13</v>
      </c>
      <c r="H62" s="22">
        <f>VLOOKUP(A62,'[3]Used in Press Release'!$H$3:$R$117,8,FALSE)</f>
        <v>328</v>
      </c>
      <c r="I62" s="22">
        <f>VLOOKUP(A62,'[3]Used in Press Release'!$H$3:$R$117,9,FALSE)</f>
        <v>937</v>
      </c>
      <c r="J62" s="22">
        <f>VLOOKUP(A62,'[3]Used in Press Release'!$H$3:$R$117,10,FALSE)</f>
        <v>1032</v>
      </c>
      <c r="K62" s="22">
        <f>B62-(VLOOKUP(A62,'[3]Used in Press Release'!$H$3:$R$117,11,FALSE))</f>
        <v>3202</v>
      </c>
    </row>
    <row r="63" spans="1:11" s="10" customFormat="1" ht="12.75">
      <c r="A63" s="3" t="s">
        <v>59</v>
      </c>
      <c r="B63" s="21">
        <f>VLOOKUP(A63,'[3]Used in Press Release'!$H$3:$R$117,2,FALSE)</f>
        <v>12761</v>
      </c>
      <c r="C63" s="21">
        <f>VLOOKUP(A63,'[3]Used in Press Release'!$H$3:$R$117,3,FALSE)</f>
        <v>12401</v>
      </c>
      <c r="D63" s="22">
        <f>VLOOKUP(A63,'[3]Used in Press Release'!$H$3:$R$117,4,FALSE)</f>
        <v>86</v>
      </c>
      <c r="E63" s="22">
        <f>VLOOKUP(A63,'[3]Used in Press Release'!$H$3:$R$117,5,FALSE)</f>
        <v>31</v>
      </c>
      <c r="F63" s="22">
        <f>VLOOKUP(A63,'[3]Used in Press Release'!$H$3:$R$117,6,FALSE)</f>
        <v>27</v>
      </c>
      <c r="G63" s="22">
        <f>VLOOKUP(A63,'[3]Used in Press Release'!$H$3:$R$117,7,FALSE)</f>
        <v>1</v>
      </c>
      <c r="H63" s="22">
        <f>VLOOKUP(A63,'[3]Used in Press Release'!$H$3:$R$117,8,FALSE)</f>
        <v>56</v>
      </c>
      <c r="I63" s="22">
        <f>VLOOKUP(A63,'[3]Used in Press Release'!$H$3:$R$117,9,FALSE)</f>
        <v>159</v>
      </c>
      <c r="J63" s="22">
        <f>VLOOKUP(A63,'[3]Used in Press Release'!$H$3:$R$117,10,FALSE)</f>
        <v>193</v>
      </c>
      <c r="K63" s="22">
        <f>B63-(VLOOKUP(A63,'[3]Used in Press Release'!$H$3:$R$117,11,FALSE))</f>
        <v>464</v>
      </c>
    </row>
    <row r="64" spans="1:11" s="10" customFormat="1" ht="12.75">
      <c r="A64" s="3" t="s">
        <v>60</v>
      </c>
      <c r="B64" s="21">
        <f>VLOOKUP(A64,'[3]Used in Press Release'!$H$3:$R$117,2,FALSE)</f>
        <v>15195</v>
      </c>
      <c r="C64" s="21">
        <f>VLOOKUP(A64,'[3]Used in Press Release'!$H$3:$R$117,3,FALSE)</f>
        <v>14494</v>
      </c>
      <c r="D64" s="22">
        <f>VLOOKUP(A64,'[3]Used in Press Release'!$H$3:$R$117,4,FALSE)</f>
        <v>367</v>
      </c>
      <c r="E64" s="22">
        <f>VLOOKUP(A64,'[3]Used in Press Release'!$H$3:$R$117,5,FALSE)</f>
        <v>49</v>
      </c>
      <c r="F64" s="22">
        <f>VLOOKUP(A64,'[3]Used in Press Release'!$H$3:$R$117,6,FALSE)</f>
        <v>42</v>
      </c>
      <c r="G64" s="22">
        <f>VLOOKUP(A64,'[3]Used in Press Release'!$H$3:$R$117,7,FALSE)</f>
        <v>3</v>
      </c>
      <c r="H64" s="22">
        <f>VLOOKUP(A64,'[3]Used in Press Release'!$H$3:$R$117,8,FALSE)</f>
        <v>58</v>
      </c>
      <c r="I64" s="22">
        <f>VLOOKUP(A64,'[3]Used in Press Release'!$H$3:$R$117,9,FALSE)</f>
        <v>182</v>
      </c>
      <c r="J64" s="22">
        <f>VLOOKUP(A64,'[3]Used in Press Release'!$H$3:$R$117,10,FALSE)</f>
        <v>181</v>
      </c>
      <c r="K64" s="22">
        <f>B64-(VLOOKUP(A64,'[3]Used in Press Release'!$H$3:$R$117,11,FALSE))</f>
        <v>809</v>
      </c>
    </row>
    <row r="65" spans="1:11" s="10" customFormat="1" ht="12.75">
      <c r="A65" s="3" t="s">
        <v>61</v>
      </c>
      <c r="B65" s="21">
        <f>VLOOKUP(A65,'[3]Used in Press Release'!$H$3:$R$117,2,FALSE)</f>
        <v>23083</v>
      </c>
      <c r="C65" s="21">
        <f>VLOOKUP(A65,'[3]Used in Press Release'!$H$3:$R$117,3,FALSE)</f>
        <v>19619</v>
      </c>
      <c r="D65" s="22">
        <f>VLOOKUP(A65,'[3]Used in Press Release'!$H$3:$R$117,4,FALSE)</f>
        <v>133</v>
      </c>
      <c r="E65" s="22">
        <f>VLOOKUP(A65,'[3]Used in Press Release'!$H$3:$R$117,5,FALSE)</f>
        <v>663</v>
      </c>
      <c r="F65" s="22">
        <f>VLOOKUP(A65,'[3]Used in Press Release'!$H$3:$R$117,6,FALSE)</f>
        <v>192</v>
      </c>
      <c r="G65" s="22">
        <f>VLOOKUP(A65,'[3]Used in Press Release'!$H$3:$R$117,7,FALSE)</f>
        <v>258</v>
      </c>
      <c r="H65" s="22">
        <f>VLOOKUP(A65,'[3]Used in Press Release'!$H$3:$R$117,8,FALSE)</f>
        <v>1468</v>
      </c>
      <c r="I65" s="22">
        <f>VLOOKUP(A65,'[3]Used in Press Release'!$H$3:$R$117,9,FALSE)</f>
        <v>750</v>
      </c>
      <c r="J65" s="22">
        <f>VLOOKUP(A65,'[3]Used in Press Release'!$H$3:$R$117,10,FALSE)</f>
        <v>2587</v>
      </c>
      <c r="K65" s="22">
        <f>B65-(VLOOKUP(A65,'[3]Used in Press Release'!$H$3:$R$117,11,FALSE))</f>
        <v>4383</v>
      </c>
    </row>
    <row r="66" spans="1:11" s="10" customFormat="1" ht="12.75">
      <c r="A66" s="3" t="s">
        <v>62</v>
      </c>
      <c r="B66" s="21">
        <f>VLOOKUP(A66,'[3]Used in Press Release'!$H$3:$R$117,2,FALSE)</f>
        <v>15566</v>
      </c>
      <c r="C66" s="21">
        <f>VLOOKUP(A66,'[3]Used in Press Release'!$H$3:$R$117,3,FALSE)</f>
        <v>14816</v>
      </c>
      <c r="D66" s="22">
        <f>VLOOKUP(A66,'[3]Used in Press Release'!$H$3:$R$117,4,FALSE)</f>
        <v>353</v>
      </c>
      <c r="E66" s="22">
        <f>VLOOKUP(A66,'[3]Used in Press Release'!$H$3:$R$117,5,FALSE)</f>
        <v>33</v>
      </c>
      <c r="F66" s="22">
        <f>VLOOKUP(A66,'[3]Used in Press Release'!$H$3:$R$117,6,FALSE)</f>
        <v>64</v>
      </c>
      <c r="G66" s="22">
        <f>VLOOKUP(A66,'[3]Used in Press Release'!$H$3:$R$117,7,FALSE)</f>
        <v>9</v>
      </c>
      <c r="H66" s="22">
        <f>VLOOKUP(A66,'[3]Used in Press Release'!$H$3:$R$117,8,FALSE)</f>
        <v>49</v>
      </c>
      <c r="I66" s="22">
        <f>VLOOKUP(A66,'[3]Used in Press Release'!$H$3:$R$117,9,FALSE)</f>
        <v>242</v>
      </c>
      <c r="J66" s="22">
        <f>VLOOKUP(A66,'[3]Used in Press Release'!$H$3:$R$117,10,FALSE)</f>
        <v>150</v>
      </c>
      <c r="K66" s="22">
        <f>B66-(VLOOKUP(A66,'[3]Used in Press Release'!$H$3:$R$117,11,FALSE))</f>
        <v>831</v>
      </c>
    </row>
    <row r="67" spans="1:11" s="10" customFormat="1" ht="12.75">
      <c r="A67" s="3" t="s">
        <v>63</v>
      </c>
      <c r="B67" s="21">
        <f>VLOOKUP(A67,'[3]Used in Press Release'!$H$3:$R$117,2,FALSE)</f>
        <v>12226</v>
      </c>
      <c r="C67" s="21">
        <f>VLOOKUP(A67,'[3]Used in Press Release'!$H$3:$R$117,3,FALSE)</f>
        <v>11873</v>
      </c>
      <c r="D67" s="22">
        <f>VLOOKUP(A67,'[3]Used in Press Release'!$H$3:$R$117,4,FALSE)</f>
        <v>34</v>
      </c>
      <c r="E67" s="22">
        <f>VLOOKUP(A67,'[3]Used in Press Release'!$H$3:$R$117,5,FALSE)</f>
        <v>44</v>
      </c>
      <c r="F67" s="22">
        <f>VLOOKUP(A67,'[3]Used in Press Release'!$H$3:$R$117,6,FALSE)</f>
        <v>42</v>
      </c>
      <c r="G67" s="22">
        <f>VLOOKUP(A67,'[3]Used in Press Release'!$H$3:$R$117,7,FALSE)</f>
        <v>3</v>
      </c>
      <c r="H67" s="22">
        <f>VLOOKUP(A67,'[3]Used in Press Release'!$H$3:$R$117,8,FALSE)</f>
        <v>128</v>
      </c>
      <c r="I67" s="22">
        <f>VLOOKUP(A67,'[3]Used in Press Release'!$H$3:$R$117,9,FALSE)</f>
        <v>102</v>
      </c>
      <c r="J67" s="22">
        <f>VLOOKUP(A67,'[3]Used in Press Release'!$H$3:$R$117,10,FALSE)</f>
        <v>244</v>
      </c>
      <c r="K67" s="22">
        <f>B67-(VLOOKUP(A67,'[3]Used in Press Release'!$H$3:$R$117,11,FALSE))</f>
        <v>445</v>
      </c>
    </row>
    <row r="68" spans="1:11" s="10" customFormat="1" ht="12.75">
      <c r="A68" s="3" t="s">
        <v>64</v>
      </c>
      <c r="B68" s="21">
        <f>VLOOKUP(A68,'[3]Used in Press Release'!$H$3:$R$117,2,FALSE)</f>
        <v>9176</v>
      </c>
      <c r="C68" s="21">
        <f>VLOOKUP(A68,'[3]Used in Press Release'!$H$3:$R$117,3,FALSE)</f>
        <v>8964</v>
      </c>
      <c r="D68" s="22">
        <f>VLOOKUP(A68,'[3]Used in Press Release'!$H$3:$R$117,4,FALSE)</f>
        <v>24</v>
      </c>
      <c r="E68" s="22">
        <f>VLOOKUP(A68,'[3]Used in Press Release'!$H$3:$R$117,5,FALSE)</f>
        <v>54</v>
      </c>
      <c r="F68" s="22">
        <f>VLOOKUP(A68,'[3]Used in Press Release'!$H$3:$R$117,6,FALSE)</f>
        <v>5</v>
      </c>
      <c r="G68" s="22">
        <f>VLOOKUP(A68,'[3]Used in Press Release'!$H$3:$R$117,7,FALSE)</f>
        <v>1</v>
      </c>
      <c r="H68" s="22">
        <f>VLOOKUP(A68,'[3]Used in Press Release'!$H$3:$R$117,8,FALSE)</f>
        <v>24</v>
      </c>
      <c r="I68" s="22">
        <f>VLOOKUP(A68,'[3]Used in Press Release'!$H$3:$R$117,9,FALSE)</f>
        <v>104</v>
      </c>
      <c r="J68" s="22">
        <f>VLOOKUP(A68,'[3]Used in Press Release'!$H$3:$R$117,10,FALSE)</f>
        <v>75</v>
      </c>
      <c r="K68" s="22">
        <f>B68-(VLOOKUP(A68,'[3]Used in Press Release'!$H$3:$R$117,11,FALSE))</f>
        <v>264</v>
      </c>
    </row>
    <row r="69" spans="1:11" s="10" customFormat="1" ht="12.75">
      <c r="A69" s="3" t="s">
        <v>65</v>
      </c>
      <c r="B69" s="21">
        <f>VLOOKUP(A69,'[3]Used in Press Release'!$H$3:$R$117,2,FALSE)</f>
        <v>28781</v>
      </c>
      <c r="C69" s="21">
        <f>VLOOKUP(A69,'[3]Used in Press Release'!$H$3:$R$117,3,FALSE)</f>
        <v>26421</v>
      </c>
      <c r="D69" s="22">
        <f>VLOOKUP(A69,'[3]Used in Press Release'!$H$3:$R$117,4,FALSE)</f>
        <v>1417</v>
      </c>
      <c r="E69" s="22">
        <f>VLOOKUP(A69,'[3]Used in Press Release'!$H$3:$R$117,5,FALSE)</f>
        <v>51</v>
      </c>
      <c r="F69" s="22">
        <f>VLOOKUP(A69,'[3]Used in Press Release'!$H$3:$R$117,6,FALSE)</f>
        <v>153</v>
      </c>
      <c r="G69" s="22">
        <f>VLOOKUP(A69,'[3]Used in Press Release'!$H$3:$R$117,7,FALSE)</f>
        <v>21</v>
      </c>
      <c r="H69" s="22">
        <f>VLOOKUP(A69,'[3]Used in Press Release'!$H$3:$R$117,8,FALSE)</f>
        <v>107</v>
      </c>
      <c r="I69" s="22">
        <f>VLOOKUP(A69,'[3]Used in Press Release'!$H$3:$R$117,9,FALSE)</f>
        <v>611</v>
      </c>
      <c r="J69" s="22">
        <f>VLOOKUP(A69,'[3]Used in Press Release'!$H$3:$R$117,10,FALSE)</f>
        <v>391</v>
      </c>
      <c r="K69" s="22">
        <f>B69-(VLOOKUP(A69,'[3]Used in Press Release'!$H$3:$R$117,11,FALSE))</f>
        <v>2579</v>
      </c>
    </row>
    <row r="70" spans="1:11" s="10" customFormat="1" ht="12.75">
      <c r="A70" s="3" t="s">
        <v>66</v>
      </c>
      <c r="B70" s="21">
        <f>VLOOKUP(A70,'[3]Used in Press Release'!$H$3:$R$117,2,FALSE)</f>
        <v>3785</v>
      </c>
      <c r="C70" s="21">
        <f>VLOOKUP(A70,'[3]Used in Press Release'!$H$3:$R$117,3,FALSE)</f>
        <v>3700</v>
      </c>
      <c r="D70" s="22">
        <f>VLOOKUP(A70,'[3]Used in Press Release'!$H$3:$R$117,4,FALSE)</f>
        <v>6</v>
      </c>
      <c r="E70" s="22">
        <f>VLOOKUP(A70,'[3]Used in Press Release'!$H$3:$R$117,5,FALSE)</f>
        <v>17</v>
      </c>
      <c r="F70" s="22">
        <f>VLOOKUP(A70,'[3]Used in Press Release'!$H$3:$R$117,6,FALSE)</f>
        <v>19</v>
      </c>
      <c r="G70" s="22">
        <f>VLOOKUP(A70,'[3]Used in Press Release'!$H$3:$R$117,7,FALSE)</f>
        <v>1</v>
      </c>
      <c r="H70" s="22">
        <f>VLOOKUP(A70,'[3]Used in Press Release'!$H$3:$R$117,8,FALSE)</f>
        <v>6</v>
      </c>
      <c r="I70" s="22">
        <f>VLOOKUP(A70,'[3]Used in Press Release'!$H$3:$R$117,9,FALSE)</f>
        <v>36</v>
      </c>
      <c r="J70" s="22">
        <f>VLOOKUP(A70,'[3]Used in Press Release'!$H$3:$R$117,10,FALSE)</f>
        <v>28</v>
      </c>
      <c r="K70" s="22">
        <f>B70-(VLOOKUP(A70,'[3]Used in Press Release'!$H$3:$R$117,11,FALSE))</f>
        <v>102</v>
      </c>
    </row>
    <row r="71" spans="1:11" s="10" customFormat="1" ht="12.75">
      <c r="A71" s="3" t="s">
        <v>67</v>
      </c>
      <c r="B71" s="21">
        <f>VLOOKUP(A71,'[3]Used in Press Release'!$H$3:$R$117,2,FALSE)</f>
        <v>24748</v>
      </c>
      <c r="C71" s="21">
        <f>VLOOKUP(A71,'[3]Used in Press Release'!$H$3:$R$117,3,FALSE)</f>
        <v>23941</v>
      </c>
      <c r="D71" s="22">
        <f>VLOOKUP(A71,'[3]Used in Press Release'!$H$3:$R$117,4,FALSE)</f>
        <v>99</v>
      </c>
      <c r="E71" s="22">
        <f>VLOOKUP(A71,'[3]Used in Press Release'!$H$3:$R$117,5,FALSE)</f>
        <v>136</v>
      </c>
      <c r="F71" s="22">
        <f>VLOOKUP(A71,'[3]Used in Press Release'!$H$3:$R$117,6,FALSE)</f>
        <v>70</v>
      </c>
      <c r="G71" s="22">
        <f>VLOOKUP(A71,'[3]Used in Press Release'!$H$3:$R$117,7,FALSE)</f>
        <v>36</v>
      </c>
      <c r="H71" s="22">
        <f>VLOOKUP(A71,'[3]Used in Press Release'!$H$3:$R$117,8,FALSE)</f>
        <v>96</v>
      </c>
      <c r="I71" s="22">
        <f>VLOOKUP(A71,'[3]Used in Press Release'!$H$3:$R$117,9,FALSE)</f>
        <v>370</v>
      </c>
      <c r="J71" s="22">
        <f>VLOOKUP(A71,'[3]Used in Press Release'!$H$3:$R$117,10,FALSE)</f>
        <v>343</v>
      </c>
      <c r="K71" s="22">
        <f>B71-(VLOOKUP(A71,'[3]Used in Press Release'!$H$3:$R$117,11,FALSE))</f>
        <v>986</v>
      </c>
    </row>
    <row r="72" spans="1:11" s="10" customFormat="1" ht="12.75">
      <c r="A72" s="3" t="s">
        <v>68</v>
      </c>
      <c r="B72" s="21">
        <f>VLOOKUP(A72,'[3]Used in Press Release'!$H$3:$R$117,2,FALSE)</f>
        <v>14358</v>
      </c>
      <c r="C72" s="21">
        <f>VLOOKUP(A72,'[3]Used in Press Release'!$H$3:$R$117,3,FALSE)</f>
        <v>10633</v>
      </c>
      <c r="D72" s="22">
        <f>VLOOKUP(A72,'[3]Used in Press Release'!$H$3:$R$117,4,FALSE)</f>
        <v>3440</v>
      </c>
      <c r="E72" s="22">
        <f>VLOOKUP(A72,'[3]Used in Press Release'!$H$3:$R$117,5,FALSE)</f>
        <v>30</v>
      </c>
      <c r="F72" s="22">
        <f>VLOOKUP(A72,'[3]Used in Press Release'!$H$3:$R$117,6,FALSE)</f>
        <v>24</v>
      </c>
      <c r="G72" s="22">
        <f>VLOOKUP(A72,'[3]Used in Press Release'!$H$3:$R$117,7,FALSE)</f>
        <v>1</v>
      </c>
      <c r="H72" s="22">
        <f>VLOOKUP(A72,'[3]Used in Press Release'!$H$3:$R$117,8,FALSE)</f>
        <v>79</v>
      </c>
      <c r="I72" s="22">
        <f>VLOOKUP(A72,'[3]Used in Press Release'!$H$3:$R$117,9,FALSE)</f>
        <v>151</v>
      </c>
      <c r="J72" s="22">
        <f>VLOOKUP(A72,'[3]Used in Press Release'!$H$3:$R$117,10,FALSE)</f>
        <v>231</v>
      </c>
      <c r="K72" s="22">
        <f>B72-(VLOOKUP(A72,'[3]Used in Press Release'!$H$3:$R$117,11,FALSE))</f>
        <v>3837</v>
      </c>
    </row>
    <row r="73" spans="1:11" s="10" customFormat="1" ht="12.75">
      <c r="A73" s="3" t="s">
        <v>69</v>
      </c>
      <c r="B73" s="21">
        <f>VLOOKUP(A73,'[3]Used in Press Release'!$H$3:$R$117,2,FALSE)</f>
        <v>15607</v>
      </c>
      <c r="C73" s="21">
        <f>VLOOKUP(A73,'[3]Used in Press Release'!$H$3:$R$117,3,FALSE)</f>
        <v>14426</v>
      </c>
      <c r="D73" s="22">
        <f>VLOOKUP(A73,'[3]Used in Press Release'!$H$3:$R$117,4,FALSE)</f>
        <v>581</v>
      </c>
      <c r="E73" s="22">
        <f>VLOOKUP(A73,'[3]Used in Press Release'!$H$3:$R$117,5,FALSE)</f>
        <v>54</v>
      </c>
      <c r="F73" s="22">
        <f>VLOOKUP(A73,'[3]Used in Press Release'!$H$3:$R$117,6,FALSE)</f>
        <v>56</v>
      </c>
      <c r="G73" s="22">
        <f>VLOOKUP(A73,'[3]Used in Press Release'!$H$3:$R$117,7,FALSE)</f>
        <v>10</v>
      </c>
      <c r="H73" s="22">
        <f>VLOOKUP(A73,'[3]Used in Press Release'!$H$3:$R$117,8,FALSE)</f>
        <v>294</v>
      </c>
      <c r="I73" s="22">
        <f>VLOOKUP(A73,'[3]Used in Press Release'!$H$3:$R$117,9,FALSE)</f>
        <v>186</v>
      </c>
      <c r="J73" s="22">
        <f>VLOOKUP(A73,'[3]Used in Press Release'!$H$3:$R$117,10,FALSE)</f>
        <v>586</v>
      </c>
      <c r="K73" s="22">
        <f>B73-(VLOOKUP(A73,'[3]Used in Press Release'!$H$3:$R$117,11,FALSE))</f>
        <v>1447</v>
      </c>
    </row>
    <row r="74" spans="1:11" s="10" customFormat="1" ht="12.75">
      <c r="A74" s="3" t="s">
        <v>70</v>
      </c>
      <c r="B74" s="21">
        <f>VLOOKUP(A74,'[3]Used in Press Release'!$H$3:$R$117,2,FALSE)</f>
        <v>8840</v>
      </c>
      <c r="C74" s="21">
        <f>VLOOKUP(A74,'[3]Used in Press Release'!$H$3:$R$117,3,FALSE)</f>
        <v>8403</v>
      </c>
      <c r="D74" s="22">
        <f>VLOOKUP(A74,'[3]Used in Press Release'!$H$3:$R$117,4,FALSE)</f>
        <v>264</v>
      </c>
      <c r="E74" s="22">
        <f>VLOOKUP(A74,'[3]Used in Press Release'!$H$3:$R$117,5,FALSE)</f>
        <v>26</v>
      </c>
      <c r="F74" s="22">
        <f>VLOOKUP(A74,'[3]Used in Press Release'!$H$3:$R$117,6,FALSE)</f>
        <v>28</v>
      </c>
      <c r="G74" s="22">
        <f>VLOOKUP(A74,'[3]Used in Press Release'!$H$3:$R$117,7,FALSE)</f>
        <v>1</v>
      </c>
      <c r="H74" s="22">
        <f>VLOOKUP(A74,'[3]Used in Press Release'!$H$3:$R$117,8,FALSE)</f>
        <v>9</v>
      </c>
      <c r="I74" s="22">
        <f>VLOOKUP(A74,'[3]Used in Press Release'!$H$3:$R$117,9,FALSE)</f>
        <v>109</v>
      </c>
      <c r="J74" s="22">
        <f>VLOOKUP(A74,'[3]Used in Press Release'!$H$3:$R$117,10,FALSE)</f>
        <v>85</v>
      </c>
      <c r="K74" s="22">
        <f>B74-(VLOOKUP(A74,'[3]Used in Press Release'!$H$3:$R$117,11,FALSE))</f>
        <v>500</v>
      </c>
    </row>
    <row r="75" spans="1:11" s="10" customFormat="1" ht="12.75">
      <c r="A75" s="3" t="s">
        <v>71</v>
      </c>
      <c r="B75" s="21">
        <f>VLOOKUP(A75,'[3]Used in Press Release'!$H$3:$R$117,2,FALSE)</f>
        <v>12236</v>
      </c>
      <c r="C75" s="21">
        <f>VLOOKUP(A75,'[3]Used in Press Release'!$H$3:$R$117,3,FALSE)</f>
        <v>11713</v>
      </c>
      <c r="D75" s="22">
        <f>VLOOKUP(A75,'[3]Used in Press Release'!$H$3:$R$117,4,FALSE)</f>
        <v>201</v>
      </c>
      <c r="E75" s="22">
        <f>VLOOKUP(A75,'[3]Used in Press Release'!$H$3:$R$117,5,FALSE)</f>
        <v>23</v>
      </c>
      <c r="F75" s="22">
        <f>VLOOKUP(A75,'[3]Used in Press Release'!$H$3:$R$117,6,FALSE)</f>
        <v>31</v>
      </c>
      <c r="G75" s="22">
        <f>VLOOKUP(A75,'[3]Used in Press Release'!$H$3:$R$117,7,FALSE)</f>
        <v>2</v>
      </c>
      <c r="H75" s="22">
        <f>VLOOKUP(A75,'[3]Used in Press Release'!$H$3:$R$117,8,FALSE)</f>
        <v>84</v>
      </c>
      <c r="I75" s="22">
        <f>VLOOKUP(A75,'[3]Used in Press Release'!$H$3:$R$117,9,FALSE)</f>
        <v>182</v>
      </c>
      <c r="J75" s="22">
        <f>VLOOKUP(A75,'[3]Used in Press Release'!$H$3:$R$117,10,FALSE)</f>
        <v>172</v>
      </c>
      <c r="K75" s="22">
        <f>B75-(VLOOKUP(A75,'[3]Used in Press Release'!$H$3:$R$117,11,FALSE))</f>
        <v>594</v>
      </c>
    </row>
    <row r="76" spans="1:11" s="10" customFormat="1" ht="12.75">
      <c r="A76" s="3" t="s">
        <v>72</v>
      </c>
      <c r="B76" s="21">
        <f>VLOOKUP(A76,'[3]Used in Press Release'!$H$3:$R$117,2,FALSE)</f>
        <v>20565</v>
      </c>
      <c r="C76" s="21">
        <f>VLOOKUP(A76,'[3]Used in Press Release'!$H$3:$R$117,3,FALSE)</f>
        <v>19770</v>
      </c>
      <c r="D76" s="22">
        <f>VLOOKUP(A76,'[3]Used in Press Release'!$H$3:$R$117,4,FALSE)</f>
        <v>131</v>
      </c>
      <c r="E76" s="22">
        <f>VLOOKUP(A76,'[3]Used in Press Release'!$H$3:$R$117,5,FALSE)</f>
        <v>135</v>
      </c>
      <c r="F76" s="22">
        <f>VLOOKUP(A76,'[3]Used in Press Release'!$H$3:$R$117,6,FALSE)</f>
        <v>76</v>
      </c>
      <c r="G76" s="22">
        <f>VLOOKUP(A76,'[3]Used in Press Release'!$H$3:$R$117,7,FALSE)</f>
        <v>2</v>
      </c>
      <c r="H76" s="22">
        <f>VLOOKUP(A76,'[3]Used in Press Release'!$H$3:$R$117,8,FALSE)</f>
        <v>87</v>
      </c>
      <c r="I76" s="22">
        <f>VLOOKUP(A76,'[3]Used in Press Release'!$H$3:$R$117,9,FALSE)</f>
        <v>364</v>
      </c>
      <c r="J76" s="22">
        <f>VLOOKUP(A76,'[3]Used in Press Release'!$H$3:$R$117,10,FALSE)</f>
        <v>365</v>
      </c>
      <c r="K76" s="22">
        <f>B76-(VLOOKUP(A76,'[3]Used in Press Release'!$H$3:$R$117,11,FALSE))</f>
        <v>992</v>
      </c>
    </row>
    <row r="77" spans="1:11" s="10" customFormat="1" ht="12.75">
      <c r="A77" s="3" t="s">
        <v>73</v>
      </c>
      <c r="B77" s="21">
        <f>VLOOKUP(A77,'[3]Used in Press Release'!$H$3:$R$117,2,FALSE)</f>
        <v>18956</v>
      </c>
      <c r="C77" s="21">
        <f>VLOOKUP(A77,'[3]Used in Press Release'!$H$3:$R$117,3,FALSE)</f>
        <v>15491</v>
      </c>
      <c r="D77" s="22">
        <f>VLOOKUP(A77,'[3]Used in Press Release'!$H$3:$R$117,4,FALSE)</f>
        <v>2999</v>
      </c>
      <c r="E77" s="22">
        <f>VLOOKUP(A77,'[3]Used in Press Release'!$H$3:$R$117,5,FALSE)</f>
        <v>45</v>
      </c>
      <c r="F77" s="22">
        <f>VLOOKUP(A77,'[3]Used in Press Release'!$H$3:$R$117,6,FALSE)</f>
        <v>80</v>
      </c>
      <c r="G77" s="22">
        <f>VLOOKUP(A77,'[3]Used in Press Release'!$H$3:$R$117,7,FALSE)</f>
        <v>7</v>
      </c>
      <c r="H77" s="22">
        <f>VLOOKUP(A77,'[3]Used in Press Release'!$H$3:$R$117,8,FALSE)</f>
        <v>58</v>
      </c>
      <c r="I77" s="22">
        <f>VLOOKUP(A77,'[3]Used in Press Release'!$H$3:$R$117,9,FALSE)</f>
        <v>276</v>
      </c>
      <c r="J77" s="22">
        <f>VLOOKUP(A77,'[3]Used in Press Release'!$H$3:$R$117,10,FALSE)</f>
        <v>214</v>
      </c>
      <c r="K77" s="22">
        <f>B77-(VLOOKUP(A77,'[3]Used in Press Release'!$H$3:$R$117,11,FALSE))</f>
        <v>3576</v>
      </c>
    </row>
    <row r="78" spans="1:11" s="10" customFormat="1" ht="12.75">
      <c r="A78" s="3" t="s">
        <v>74</v>
      </c>
      <c r="B78" s="21">
        <f>VLOOKUP(A78,'[3]Used in Press Release'!$H$3:$R$117,2,FALSE)</f>
        <v>58114</v>
      </c>
      <c r="C78" s="21">
        <f>VLOOKUP(A78,'[3]Used in Press Release'!$H$3:$R$117,3,FALSE)</f>
        <v>51914</v>
      </c>
      <c r="D78" s="22">
        <f>VLOOKUP(A78,'[3]Used in Press Release'!$H$3:$R$117,4,FALSE)</f>
        <v>438</v>
      </c>
      <c r="E78" s="22">
        <f>VLOOKUP(A78,'[3]Used in Press Release'!$H$3:$R$117,5,FALSE)</f>
        <v>1339</v>
      </c>
      <c r="F78" s="22">
        <f>VLOOKUP(A78,'[3]Used in Press Release'!$H$3:$R$117,6,FALSE)</f>
        <v>770</v>
      </c>
      <c r="G78" s="22">
        <f>VLOOKUP(A78,'[3]Used in Press Release'!$H$3:$R$117,7,FALSE)</f>
        <v>507</v>
      </c>
      <c r="H78" s="22">
        <f>VLOOKUP(A78,'[3]Used in Press Release'!$H$3:$R$117,8,FALSE)</f>
        <v>1359</v>
      </c>
      <c r="I78" s="22">
        <f>VLOOKUP(A78,'[3]Used in Press Release'!$H$3:$R$117,9,FALSE)</f>
        <v>1787</v>
      </c>
      <c r="J78" s="22">
        <f>VLOOKUP(A78,'[3]Used in Press Release'!$H$3:$R$117,10,FALSE)</f>
        <v>2537</v>
      </c>
      <c r="K78" s="22">
        <f>B78-(VLOOKUP(A78,'[3]Used in Press Release'!$H$3:$R$117,11,FALSE))</f>
        <v>7147</v>
      </c>
    </row>
    <row r="79" spans="1:11" s="10" customFormat="1" ht="12.75">
      <c r="A79" s="3" t="s">
        <v>75</v>
      </c>
      <c r="B79" s="21">
        <f>VLOOKUP(A79,'[3]Used in Press Release'!$H$3:$R$117,2,FALSE)</f>
        <v>23370</v>
      </c>
      <c r="C79" s="21">
        <f>VLOOKUP(A79,'[3]Used in Press Release'!$H$3:$R$117,3,FALSE)</f>
        <v>22083</v>
      </c>
      <c r="D79" s="22">
        <f>VLOOKUP(A79,'[3]Used in Press Release'!$H$3:$R$117,4,FALSE)</f>
        <v>566</v>
      </c>
      <c r="E79" s="22">
        <f>VLOOKUP(A79,'[3]Used in Press Release'!$H$3:$R$117,5,FALSE)</f>
        <v>45</v>
      </c>
      <c r="F79" s="22">
        <f>VLOOKUP(A79,'[3]Used in Press Release'!$H$3:$R$117,6,FALSE)</f>
        <v>378</v>
      </c>
      <c r="G79" s="22">
        <f>VLOOKUP(A79,'[3]Used in Press Release'!$H$3:$R$117,7,FALSE)</f>
        <v>3</v>
      </c>
      <c r="H79" s="22">
        <f>VLOOKUP(A79,'[3]Used in Press Release'!$H$3:$R$117,8,FALSE)</f>
        <v>78</v>
      </c>
      <c r="I79" s="22">
        <f>VLOOKUP(A79,'[3]Used in Press Release'!$H$3:$R$117,9,FALSE)</f>
        <v>217</v>
      </c>
      <c r="J79" s="22">
        <f>VLOOKUP(A79,'[3]Used in Press Release'!$H$3:$R$117,10,FALSE)</f>
        <v>302</v>
      </c>
      <c r="K79" s="22">
        <f>B79-(VLOOKUP(A79,'[3]Used in Press Release'!$H$3:$R$117,11,FALSE))</f>
        <v>1489</v>
      </c>
    </row>
    <row r="80" spans="1:11" s="10" customFormat="1" ht="12.75">
      <c r="A80" s="3" t="s">
        <v>76</v>
      </c>
      <c r="B80" s="21">
        <f>VLOOKUP(A80,'[3]Used in Press Release'!$H$3:$R$117,2,FALSE)</f>
        <v>10881</v>
      </c>
      <c r="C80" s="21">
        <f>VLOOKUP(A80,'[3]Used in Press Release'!$H$3:$R$117,3,FALSE)</f>
        <v>10511</v>
      </c>
      <c r="D80" s="22">
        <f>VLOOKUP(A80,'[3]Used in Press Release'!$H$3:$R$117,4,FALSE)</f>
        <v>15</v>
      </c>
      <c r="E80" s="22">
        <f>VLOOKUP(A80,'[3]Used in Press Release'!$H$3:$R$117,5,FALSE)</f>
        <v>126</v>
      </c>
      <c r="F80" s="22">
        <f>VLOOKUP(A80,'[3]Used in Press Release'!$H$3:$R$117,6,FALSE)</f>
        <v>32</v>
      </c>
      <c r="G80" s="22">
        <f>VLOOKUP(A80,'[3]Used in Press Release'!$H$3:$R$117,7,FALSE)</f>
        <v>4</v>
      </c>
      <c r="H80" s="22">
        <f>VLOOKUP(A80,'[3]Used in Press Release'!$H$3:$R$117,8,FALSE)</f>
        <v>10</v>
      </c>
      <c r="I80" s="22">
        <f>VLOOKUP(A80,'[3]Used in Press Release'!$H$3:$R$117,9,FALSE)</f>
        <v>183</v>
      </c>
      <c r="J80" s="22">
        <f>VLOOKUP(A80,'[3]Used in Press Release'!$H$3:$R$117,10,FALSE)</f>
        <v>131</v>
      </c>
      <c r="K80" s="22">
        <f>B80-(VLOOKUP(A80,'[3]Used in Press Release'!$H$3:$R$117,11,FALSE))</f>
        <v>474</v>
      </c>
    </row>
    <row r="81" spans="1:11" s="10" customFormat="1" ht="12.75">
      <c r="A81" s="3" t="s">
        <v>77</v>
      </c>
      <c r="B81" s="21">
        <f>VLOOKUP(A81,'[3]Used in Press Release'!$H$3:$R$117,2,FALSE)</f>
        <v>13878</v>
      </c>
      <c r="C81" s="21">
        <f>VLOOKUP(A81,'[3]Used in Press Release'!$H$3:$R$117,3,FALSE)</f>
        <v>13718</v>
      </c>
      <c r="D81" s="22">
        <f>VLOOKUP(A81,'[3]Used in Press Release'!$H$3:$R$117,4,FALSE)</f>
        <v>28</v>
      </c>
      <c r="E81" s="22">
        <f>VLOOKUP(A81,'[3]Used in Press Release'!$H$3:$R$117,5,FALSE)</f>
        <v>32</v>
      </c>
      <c r="F81" s="22">
        <f>VLOOKUP(A81,'[3]Used in Press Release'!$H$3:$R$117,6,FALSE)</f>
        <v>14</v>
      </c>
      <c r="G81" s="22">
        <f>VLOOKUP(A81,'[3]Used in Press Release'!$H$3:$R$117,7,FALSE)</f>
        <v>7</v>
      </c>
      <c r="H81" s="22">
        <f>VLOOKUP(A81,'[3]Used in Press Release'!$H$3:$R$117,8,FALSE)</f>
        <v>13</v>
      </c>
      <c r="I81" s="22">
        <f>VLOOKUP(A81,'[3]Used in Press Release'!$H$3:$R$117,9,FALSE)</f>
        <v>66</v>
      </c>
      <c r="J81" s="22">
        <f>VLOOKUP(A81,'[3]Used in Press Release'!$H$3:$R$117,10,FALSE)</f>
        <v>84</v>
      </c>
      <c r="K81" s="22">
        <f>B81-(VLOOKUP(A81,'[3]Used in Press Release'!$H$3:$R$117,11,FALSE))</f>
        <v>224</v>
      </c>
    </row>
    <row r="82" spans="1:11" s="10" customFormat="1" ht="12.75">
      <c r="A82" s="3" t="s">
        <v>78</v>
      </c>
      <c r="B82" s="21">
        <f>VLOOKUP(A82,'[3]Used in Press Release'!$H$3:$R$117,2,FALSE)</f>
        <v>9723</v>
      </c>
      <c r="C82" s="21">
        <f>VLOOKUP(A82,'[3]Used in Press Release'!$H$3:$R$117,3,FALSE)</f>
        <v>9468</v>
      </c>
      <c r="D82" s="22">
        <f>VLOOKUP(A82,'[3]Used in Press Release'!$H$3:$R$117,4,FALSE)</f>
        <v>11</v>
      </c>
      <c r="E82" s="22">
        <f>VLOOKUP(A82,'[3]Used in Press Release'!$H$3:$R$117,5,FALSE)</f>
        <v>70</v>
      </c>
      <c r="F82" s="22">
        <f>VLOOKUP(A82,'[3]Used in Press Release'!$H$3:$R$117,6,FALSE)</f>
        <v>13</v>
      </c>
      <c r="G82" s="22">
        <f>VLOOKUP(A82,'[3]Used in Press Release'!$H$3:$R$117,7,FALSE)</f>
        <v>0</v>
      </c>
      <c r="H82" s="22">
        <f>VLOOKUP(A82,'[3]Used in Press Release'!$H$3:$R$117,8,FALSE)</f>
        <v>26</v>
      </c>
      <c r="I82" s="22">
        <f>VLOOKUP(A82,'[3]Used in Press Release'!$H$3:$R$117,9,FALSE)</f>
        <v>135</v>
      </c>
      <c r="J82" s="22">
        <f>VLOOKUP(A82,'[3]Used in Press Release'!$H$3:$R$117,10,FALSE)</f>
        <v>128</v>
      </c>
      <c r="K82" s="22">
        <f>B82-(VLOOKUP(A82,'[3]Used in Press Release'!$H$3:$R$117,11,FALSE))</f>
        <v>336</v>
      </c>
    </row>
    <row r="83" spans="1:11" s="10" customFormat="1" ht="12.75">
      <c r="A83" s="3" t="s">
        <v>79</v>
      </c>
      <c r="B83" s="21">
        <f>VLOOKUP(A83,'[3]Used in Press Release'!$H$3:$R$117,2,FALSE)</f>
        <v>18296</v>
      </c>
      <c r="C83" s="21">
        <f>VLOOKUP(A83,'[3]Used in Press Release'!$H$3:$R$117,3,FALSE)</f>
        <v>12882</v>
      </c>
      <c r="D83" s="22">
        <f>VLOOKUP(A83,'[3]Used in Press Release'!$H$3:$R$117,4,FALSE)</f>
        <v>4899</v>
      </c>
      <c r="E83" s="22">
        <f>VLOOKUP(A83,'[3]Used in Press Release'!$H$3:$R$117,5,FALSE)</f>
        <v>50</v>
      </c>
      <c r="F83" s="22">
        <f>VLOOKUP(A83,'[3]Used in Press Release'!$H$3:$R$117,6,FALSE)</f>
        <v>41</v>
      </c>
      <c r="G83" s="22">
        <f>VLOOKUP(A83,'[3]Used in Press Release'!$H$3:$R$117,7,FALSE)</f>
        <v>7</v>
      </c>
      <c r="H83" s="22">
        <f>VLOOKUP(A83,'[3]Used in Press Release'!$H$3:$R$117,8,FALSE)</f>
        <v>146</v>
      </c>
      <c r="I83" s="22">
        <f>VLOOKUP(A83,'[3]Used in Press Release'!$H$3:$R$117,9,FALSE)</f>
        <v>271</v>
      </c>
      <c r="J83" s="22">
        <f>VLOOKUP(A83,'[3]Used in Press Release'!$H$3:$R$117,10,FALSE)</f>
        <v>341</v>
      </c>
      <c r="K83" s="22">
        <f>B83-(VLOOKUP(A83,'[3]Used in Press Release'!$H$3:$R$117,11,FALSE))</f>
        <v>5555</v>
      </c>
    </row>
    <row r="84" spans="1:11" s="10" customFormat="1" ht="12.75">
      <c r="A84" s="3" t="s">
        <v>80</v>
      </c>
      <c r="B84" s="21">
        <f>VLOOKUP(A84,'[3]Used in Press Release'!$H$3:$R$117,2,FALSE)</f>
        <v>18971</v>
      </c>
      <c r="C84" s="21">
        <f>VLOOKUP(A84,'[3]Used in Press Release'!$H$3:$R$117,3,FALSE)</f>
        <v>18442</v>
      </c>
      <c r="D84" s="22">
        <f>VLOOKUP(A84,'[3]Used in Press Release'!$H$3:$R$117,4,FALSE)</f>
        <v>75</v>
      </c>
      <c r="E84" s="22">
        <f>VLOOKUP(A84,'[3]Used in Press Release'!$H$3:$R$117,5,FALSE)</f>
        <v>61</v>
      </c>
      <c r="F84" s="22">
        <f>VLOOKUP(A84,'[3]Used in Press Release'!$H$3:$R$117,6,FALSE)</f>
        <v>85</v>
      </c>
      <c r="G84" s="22">
        <f>VLOOKUP(A84,'[3]Used in Press Release'!$H$3:$R$117,7,FALSE)</f>
        <v>6</v>
      </c>
      <c r="H84" s="22">
        <f>VLOOKUP(A84,'[3]Used in Press Release'!$H$3:$R$117,8,FALSE)</f>
        <v>132</v>
      </c>
      <c r="I84" s="22">
        <f>VLOOKUP(A84,'[3]Used in Press Release'!$H$3:$R$117,9,FALSE)</f>
        <v>170</v>
      </c>
      <c r="J84" s="22">
        <f>VLOOKUP(A84,'[3]Used in Press Release'!$H$3:$R$117,10,FALSE)</f>
        <v>318</v>
      </c>
      <c r="K84" s="22">
        <f>B84-(VLOOKUP(A84,'[3]Used in Press Release'!$H$3:$R$117,11,FALSE))</f>
        <v>672</v>
      </c>
    </row>
    <row r="85" spans="1:11" s="10" customFormat="1" ht="12.75">
      <c r="A85" s="3" t="s">
        <v>81</v>
      </c>
      <c r="B85" s="21">
        <f>VLOOKUP(A85,'[3]Used in Press Release'!$H$3:$R$117,2,FALSE)</f>
        <v>42201</v>
      </c>
      <c r="C85" s="21">
        <f>VLOOKUP(A85,'[3]Used in Press Release'!$H$3:$R$117,3,FALSE)</f>
        <v>37839</v>
      </c>
      <c r="D85" s="22">
        <f>VLOOKUP(A85,'[3]Used in Press Release'!$H$3:$R$117,4,FALSE)</f>
        <v>1264</v>
      </c>
      <c r="E85" s="22">
        <f>VLOOKUP(A85,'[3]Used in Press Release'!$H$3:$R$117,5,FALSE)</f>
        <v>177</v>
      </c>
      <c r="F85" s="22">
        <f>VLOOKUP(A85,'[3]Used in Press Release'!$H$3:$R$117,6,FALSE)</f>
        <v>253</v>
      </c>
      <c r="G85" s="22">
        <f>VLOOKUP(A85,'[3]Used in Press Release'!$H$3:$R$117,7,FALSE)</f>
        <v>31</v>
      </c>
      <c r="H85" s="22">
        <f>VLOOKUP(A85,'[3]Used in Press Release'!$H$3:$R$117,8,FALSE)</f>
        <v>1686</v>
      </c>
      <c r="I85" s="22">
        <f>VLOOKUP(A85,'[3]Used in Press Release'!$H$3:$R$117,9,FALSE)</f>
        <v>951</v>
      </c>
      <c r="J85" s="22">
        <f>VLOOKUP(A85,'[3]Used in Press Release'!$H$3:$R$117,10,FALSE)</f>
        <v>3046</v>
      </c>
      <c r="K85" s="22">
        <f>B85-(VLOOKUP(A85,'[3]Used in Press Release'!$H$3:$R$117,11,FALSE))</f>
        <v>5500</v>
      </c>
    </row>
    <row r="86" spans="1:11" s="10" customFormat="1" ht="12.75">
      <c r="A86" s="3" t="s">
        <v>82</v>
      </c>
      <c r="B86" s="21">
        <f>VLOOKUP(A86,'[3]Used in Press Release'!$H$3:$R$117,2,FALSE)</f>
        <v>45156</v>
      </c>
      <c r="C86" s="21">
        <f>VLOOKUP(A86,'[3]Used in Press Release'!$H$3:$R$117,3,FALSE)</f>
        <v>41409</v>
      </c>
      <c r="D86" s="22">
        <f>VLOOKUP(A86,'[3]Used in Press Release'!$H$3:$R$117,4,FALSE)</f>
        <v>1008</v>
      </c>
      <c r="E86" s="22">
        <f>VLOOKUP(A86,'[3]Used in Press Release'!$H$3:$R$117,5,FALSE)</f>
        <v>251</v>
      </c>
      <c r="F86" s="22">
        <f>VLOOKUP(A86,'[3]Used in Press Release'!$H$3:$R$117,6,FALSE)</f>
        <v>1316</v>
      </c>
      <c r="G86" s="22">
        <f>VLOOKUP(A86,'[3]Used in Press Release'!$H$3:$R$117,7,FALSE)</f>
        <v>33</v>
      </c>
      <c r="H86" s="22">
        <f>VLOOKUP(A86,'[3]Used in Press Release'!$H$3:$R$117,8,FALSE)</f>
        <v>168</v>
      </c>
      <c r="I86" s="22">
        <f>VLOOKUP(A86,'[3]Used in Press Release'!$H$3:$R$117,9,FALSE)</f>
        <v>971</v>
      </c>
      <c r="J86" s="22">
        <f>VLOOKUP(A86,'[3]Used in Press Release'!$H$3:$R$117,10,FALSE)</f>
        <v>923</v>
      </c>
      <c r="K86" s="22">
        <f>B86-(VLOOKUP(A86,'[3]Used in Press Release'!$H$3:$R$117,11,FALSE))</f>
        <v>4364</v>
      </c>
    </row>
    <row r="87" spans="1:11" s="10" customFormat="1" ht="12.75">
      <c r="A87" s="3" t="s">
        <v>83</v>
      </c>
      <c r="B87" s="21">
        <f>VLOOKUP(A87,'[3]Used in Press Release'!$H$3:$R$117,2,FALSE)</f>
        <v>18516</v>
      </c>
      <c r="C87" s="21">
        <f>VLOOKUP(A87,'[3]Used in Press Release'!$H$3:$R$117,3,FALSE)</f>
        <v>16698</v>
      </c>
      <c r="D87" s="22">
        <f>VLOOKUP(A87,'[3]Used in Press Release'!$H$3:$R$117,4,FALSE)</f>
        <v>1333</v>
      </c>
      <c r="E87" s="22">
        <f>VLOOKUP(A87,'[3]Used in Press Release'!$H$3:$R$117,5,FALSE)</f>
        <v>39</v>
      </c>
      <c r="F87" s="22">
        <f>VLOOKUP(A87,'[3]Used in Press Release'!$H$3:$R$117,6,FALSE)</f>
        <v>43</v>
      </c>
      <c r="G87" s="22">
        <f>VLOOKUP(A87,'[3]Used in Press Release'!$H$3:$R$117,7,FALSE)</f>
        <v>3</v>
      </c>
      <c r="H87" s="22">
        <f>VLOOKUP(A87,'[3]Used in Press Release'!$H$3:$R$117,8,FALSE)</f>
        <v>139</v>
      </c>
      <c r="I87" s="22">
        <f>VLOOKUP(A87,'[3]Used in Press Release'!$H$3:$R$117,9,FALSE)</f>
        <v>261</v>
      </c>
      <c r="J87" s="22">
        <f>VLOOKUP(A87,'[3]Used in Press Release'!$H$3:$R$117,10,FALSE)</f>
        <v>331</v>
      </c>
      <c r="K87" s="22">
        <f>B87-(VLOOKUP(A87,'[3]Used in Press Release'!$H$3:$R$117,11,FALSE))</f>
        <v>1997</v>
      </c>
    </row>
    <row r="88" spans="1:11" s="10" customFormat="1" ht="12.75">
      <c r="A88" s="3" t="s">
        <v>84</v>
      </c>
      <c r="B88" s="21">
        <f>VLOOKUP(A88,'[3]Used in Press Release'!$H$3:$R$117,2,FALSE)</f>
        <v>89322</v>
      </c>
      <c r="C88" s="21">
        <f>VLOOKUP(A88,'[3]Used in Press Release'!$H$3:$R$117,3,FALSE)</f>
        <v>77914</v>
      </c>
      <c r="D88" s="22">
        <f>VLOOKUP(A88,'[3]Used in Press Release'!$H$3:$R$117,4,FALSE)</f>
        <v>5270</v>
      </c>
      <c r="E88" s="22">
        <f>VLOOKUP(A88,'[3]Used in Press Release'!$H$3:$R$117,5,FALSE)</f>
        <v>449</v>
      </c>
      <c r="F88" s="22">
        <f>VLOOKUP(A88,'[3]Used in Press Release'!$H$3:$R$117,6,FALSE)</f>
        <v>2051</v>
      </c>
      <c r="G88" s="22">
        <f>VLOOKUP(A88,'[3]Used in Press Release'!$H$3:$R$117,7,FALSE)</f>
        <v>292</v>
      </c>
      <c r="H88" s="22">
        <f>VLOOKUP(A88,'[3]Used in Press Release'!$H$3:$R$117,8,FALSE)</f>
        <v>1152</v>
      </c>
      <c r="I88" s="22">
        <f>VLOOKUP(A88,'[3]Used in Press Release'!$H$3:$R$117,9,FALSE)</f>
        <v>2194</v>
      </c>
      <c r="J88" s="22">
        <f>VLOOKUP(A88,'[3]Used in Press Release'!$H$3:$R$117,10,FALSE)</f>
        <v>4424</v>
      </c>
      <c r="K88" s="22">
        <f>B88-(VLOOKUP(A88,'[3]Used in Press Release'!$H$3:$R$117,11,FALSE))</f>
        <v>14187</v>
      </c>
    </row>
    <row r="89" spans="1:11" s="10" customFormat="1" ht="12.75">
      <c r="A89" s="3" t="s">
        <v>85</v>
      </c>
      <c r="B89" s="21">
        <f>VLOOKUP(A89,'[3]Used in Press Release'!$H$3:$R$117,2,FALSE)</f>
        <v>31137</v>
      </c>
      <c r="C89" s="21">
        <f>VLOOKUP(A89,'[3]Used in Press Release'!$H$3:$R$117,3,FALSE)</f>
        <v>29946</v>
      </c>
      <c r="D89" s="22">
        <f>VLOOKUP(A89,'[3]Used in Press Release'!$H$3:$R$117,4,FALSE)</f>
        <v>235</v>
      </c>
      <c r="E89" s="22">
        <f>VLOOKUP(A89,'[3]Used in Press Release'!$H$3:$R$117,5,FALSE)</f>
        <v>197</v>
      </c>
      <c r="F89" s="22">
        <f>VLOOKUP(A89,'[3]Used in Press Release'!$H$3:$R$117,6,FALSE)</f>
        <v>105</v>
      </c>
      <c r="G89" s="22">
        <f>VLOOKUP(A89,'[3]Used in Press Release'!$H$3:$R$117,7,FALSE)</f>
        <v>9</v>
      </c>
      <c r="H89" s="22">
        <f>VLOOKUP(A89,'[3]Used in Press Release'!$H$3:$R$117,8,FALSE)</f>
        <v>169</v>
      </c>
      <c r="I89" s="22">
        <f>VLOOKUP(A89,'[3]Used in Press Release'!$H$3:$R$117,9,FALSE)</f>
        <v>476</v>
      </c>
      <c r="J89" s="22">
        <f>VLOOKUP(A89,'[3]Used in Press Release'!$H$3:$R$117,10,FALSE)</f>
        <v>615</v>
      </c>
      <c r="K89" s="22">
        <f>B89-(VLOOKUP(A89,'[3]Used in Press Release'!$H$3:$R$117,11,FALSE))</f>
        <v>1572</v>
      </c>
    </row>
    <row r="90" spans="1:11" s="10" customFormat="1" ht="12.75">
      <c r="A90" s="3" t="s">
        <v>86</v>
      </c>
      <c r="B90" s="21">
        <f>VLOOKUP(A90,'[3]Used in Press Release'!$H$3:$R$117,2,FALSE)</f>
        <v>52274</v>
      </c>
      <c r="C90" s="21">
        <f>VLOOKUP(A90,'[3]Used in Press Release'!$H$3:$R$117,3,FALSE)</f>
        <v>40506</v>
      </c>
      <c r="D90" s="22">
        <f>VLOOKUP(A90,'[3]Used in Press Release'!$H$3:$R$117,4,FALSE)</f>
        <v>5984</v>
      </c>
      <c r="E90" s="22">
        <f>VLOOKUP(A90,'[3]Used in Press Release'!$H$3:$R$117,5,FALSE)</f>
        <v>410</v>
      </c>
      <c r="F90" s="22">
        <f>VLOOKUP(A90,'[3]Used in Press Release'!$H$3:$R$117,6,FALSE)</f>
        <v>1346</v>
      </c>
      <c r="G90" s="22">
        <f>VLOOKUP(A90,'[3]Used in Press Release'!$H$3:$R$117,7,FALSE)</f>
        <v>298</v>
      </c>
      <c r="H90" s="22">
        <f>VLOOKUP(A90,'[3]Used in Press Release'!$H$3:$R$117,8,FALSE)</f>
        <v>1198</v>
      </c>
      <c r="I90" s="22">
        <f>VLOOKUP(A90,'[3]Used in Press Release'!$H$3:$R$117,9,FALSE)</f>
        <v>2532</v>
      </c>
      <c r="J90" s="22">
        <f>VLOOKUP(A90,'[3]Used in Press Release'!$H$3:$R$117,10,FALSE)</f>
        <v>4705</v>
      </c>
      <c r="K90" s="22">
        <f>B90-(VLOOKUP(A90,'[3]Used in Press Release'!$H$3:$R$117,11,FALSE))</f>
        <v>14411</v>
      </c>
    </row>
    <row r="91" spans="1:11" s="10" customFormat="1" ht="12.75">
      <c r="A91" s="3" t="s">
        <v>87</v>
      </c>
      <c r="B91" s="21">
        <f>VLOOKUP(A91,'[3]Used in Press Release'!$H$3:$R$117,2,FALSE)</f>
        <v>4979</v>
      </c>
      <c r="C91" s="21">
        <f>VLOOKUP(A91,'[3]Used in Press Release'!$H$3:$R$117,3,FALSE)</f>
        <v>4889</v>
      </c>
      <c r="D91" s="22">
        <f>VLOOKUP(A91,'[3]Used in Press Release'!$H$3:$R$117,4,FALSE)</f>
        <v>9</v>
      </c>
      <c r="E91" s="22">
        <f>VLOOKUP(A91,'[3]Used in Press Release'!$H$3:$R$117,5,FALSE)</f>
        <v>7</v>
      </c>
      <c r="F91" s="22">
        <f>VLOOKUP(A91,'[3]Used in Press Release'!$H$3:$R$117,6,FALSE)</f>
        <v>24</v>
      </c>
      <c r="G91" s="22">
        <f>VLOOKUP(A91,'[3]Used in Press Release'!$H$3:$R$117,7,FALSE)</f>
        <v>1</v>
      </c>
      <c r="H91" s="22">
        <f>VLOOKUP(A91,'[3]Used in Press Release'!$H$3:$R$117,8,FALSE)</f>
        <v>7</v>
      </c>
      <c r="I91" s="22">
        <f>VLOOKUP(A91,'[3]Used in Press Release'!$H$3:$R$117,9,FALSE)</f>
        <v>42</v>
      </c>
      <c r="J91" s="22">
        <f>VLOOKUP(A91,'[3]Used in Press Release'!$H$3:$R$117,10,FALSE)</f>
        <v>36</v>
      </c>
      <c r="K91" s="22">
        <f>B91-(VLOOKUP(A91,'[3]Used in Press Release'!$H$3:$R$117,11,FALSE))</f>
        <v>114</v>
      </c>
    </row>
    <row r="92" spans="1:11" s="10" customFormat="1" ht="12.75">
      <c r="A92" s="3" t="s">
        <v>88</v>
      </c>
      <c r="B92" s="21">
        <f>VLOOKUP(A92,'[3]Used in Press Release'!$H$3:$R$117,2,FALSE)</f>
        <v>10167</v>
      </c>
      <c r="C92" s="21">
        <f>VLOOKUP(A92,'[3]Used in Press Release'!$H$3:$R$117,3,FALSE)</f>
        <v>9892</v>
      </c>
      <c r="D92" s="22">
        <f>VLOOKUP(A92,'[3]Used in Press Release'!$H$3:$R$117,4,FALSE)</f>
        <v>108</v>
      </c>
      <c r="E92" s="22">
        <f>VLOOKUP(A92,'[3]Used in Press Release'!$H$3:$R$117,5,FALSE)</f>
        <v>14</v>
      </c>
      <c r="F92" s="22">
        <f>VLOOKUP(A92,'[3]Used in Press Release'!$H$3:$R$117,6,FALSE)</f>
        <v>20</v>
      </c>
      <c r="G92" s="22">
        <f>VLOOKUP(A92,'[3]Used in Press Release'!$H$3:$R$117,7,FALSE)</f>
        <v>12</v>
      </c>
      <c r="H92" s="22">
        <f>VLOOKUP(A92,'[3]Used in Press Release'!$H$3:$R$117,8,FALSE)</f>
        <v>22</v>
      </c>
      <c r="I92" s="22">
        <f>VLOOKUP(A92,'[3]Used in Press Release'!$H$3:$R$117,9,FALSE)</f>
        <v>99</v>
      </c>
      <c r="J92" s="22">
        <f>VLOOKUP(A92,'[3]Used in Press Release'!$H$3:$R$117,10,FALSE)</f>
        <v>98</v>
      </c>
      <c r="K92" s="22">
        <f>B92-(VLOOKUP(A92,'[3]Used in Press Release'!$H$3:$R$117,11,FALSE))</f>
        <v>339</v>
      </c>
    </row>
    <row r="93" spans="1:11" s="10" customFormat="1" ht="12.75">
      <c r="A93" s="3" t="s">
        <v>89</v>
      </c>
      <c r="B93" s="21">
        <f>VLOOKUP(A93,'[3]Used in Press Release'!$H$3:$R$117,2,FALSE)</f>
        <v>25414</v>
      </c>
      <c r="C93" s="21">
        <f>VLOOKUP(A93,'[3]Used in Press Release'!$H$3:$R$117,3,FALSE)</f>
        <v>23133</v>
      </c>
      <c r="D93" s="22">
        <f>VLOOKUP(A93,'[3]Used in Press Release'!$H$3:$R$117,4,FALSE)</f>
        <v>1490</v>
      </c>
      <c r="E93" s="22">
        <f>VLOOKUP(A93,'[3]Used in Press Release'!$H$3:$R$117,5,FALSE)</f>
        <v>74</v>
      </c>
      <c r="F93" s="22">
        <f>VLOOKUP(A93,'[3]Used in Press Release'!$H$3:$R$117,6,FALSE)</f>
        <v>106</v>
      </c>
      <c r="G93" s="22">
        <f>VLOOKUP(A93,'[3]Used in Press Release'!$H$3:$R$117,7,FALSE)</f>
        <v>3</v>
      </c>
      <c r="H93" s="22">
        <f>VLOOKUP(A93,'[3]Used in Press Release'!$H$3:$R$117,8,FALSE)</f>
        <v>73</v>
      </c>
      <c r="I93" s="22">
        <f>VLOOKUP(A93,'[3]Used in Press Release'!$H$3:$R$117,9,FALSE)</f>
        <v>535</v>
      </c>
      <c r="J93" s="22">
        <f>VLOOKUP(A93,'[3]Used in Press Release'!$H$3:$R$117,10,FALSE)</f>
        <v>413</v>
      </c>
      <c r="K93" s="22">
        <f>B93-(VLOOKUP(A93,'[3]Used in Press Release'!$H$3:$R$117,11,FALSE))</f>
        <v>2549</v>
      </c>
    </row>
    <row r="94" spans="1:11" s="10" customFormat="1" ht="12.75">
      <c r="A94" s="3" t="s">
        <v>90</v>
      </c>
      <c r="B94" s="21">
        <f>VLOOKUP(A94,'[3]Used in Press Release'!$H$3:$R$117,2,FALSE)</f>
        <v>23494</v>
      </c>
      <c r="C94" s="21">
        <f>VLOOKUP(A94,'[3]Used in Press Release'!$H$3:$R$117,3,FALSE)</f>
        <v>22635</v>
      </c>
      <c r="D94" s="22">
        <f>VLOOKUP(A94,'[3]Used in Press Release'!$H$3:$R$117,4,FALSE)</f>
        <v>280</v>
      </c>
      <c r="E94" s="22">
        <f>VLOOKUP(A94,'[3]Used in Press Release'!$H$3:$R$117,5,FALSE)</f>
        <v>119</v>
      </c>
      <c r="F94" s="22">
        <f>VLOOKUP(A94,'[3]Used in Press Release'!$H$3:$R$117,6,FALSE)</f>
        <v>61</v>
      </c>
      <c r="G94" s="22">
        <f>VLOOKUP(A94,'[3]Used in Press Release'!$H$3:$R$117,7,FALSE)</f>
        <v>17</v>
      </c>
      <c r="H94" s="22">
        <f>VLOOKUP(A94,'[3]Used in Press Release'!$H$3:$R$117,8,FALSE)</f>
        <v>59</v>
      </c>
      <c r="I94" s="22">
        <f>VLOOKUP(A94,'[3]Used in Press Release'!$H$3:$R$117,9,FALSE)</f>
        <v>323</v>
      </c>
      <c r="J94" s="22">
        <f>VLOOKUP(A94,'[3]Used in Press Release'!$H$3:$R$117,10,FALSE)</f>
        <v>415</v>
      </c>
      <c r="K94" s="22">
        <f>B94-(VLOOKUP(A94,'[3]Used in Press Release'!$H$3:$R$117,11,FALSE))</f>
        <v>1156</v>
      </c>
    </row>
    <row r="95" spans="1:11" s="10" customFormat="1" ht="12.75">
      <c r="A95" s="3" t="s">
        <v>91</v>
      </c>
      <c r="B95" s="21">
        <f>VLOOKUP(A95,'[3]Used in Press Release'!$H$3:$R$117,2,FALSE)</f>
        <v>6696</v>
      </c>
      <c r="C95" s="21">
        <f>VLOOKUP(A95,'[3]Used in Press Release'!$H$3:$R$117,3,FALSE)</f>
        <v>6477</v>
      </c>
      <c r="D95" s="22">
        <f>VLOOKUP(A95,'[3]Used in Press Release'!$H$3:$R$117,4,FALSE)</f>
        <v>45</v>
      </c>
      <c r="E95" s="22">
        <f>VLOOKUP(A95,'[3]Used in Press Release'!$H$3:$R$117,5,FALSE)</f>
        <v>41</v>
      </c>
      <c r="F95" s="22">
        <f>VLOOKUP(A95,'[3]Used in Press Release'!$H$3:$R$117,6,FALSE)</f>
        <v>12</v>
      </c>
      <c r="G95" s="22">
        <f>VLOOKUP(A95,'[3]Used in Press Release'!$H$3:$R$117,7,FALSE)</f>
        <v>1</v>
      </c>
      <c r="H95" s="22">
        <f>VLOOKUP(A95,'[3]Used in Press Release'!$H$3:$R$117,8,FALSE)</f>
        <v>16</v>
      </c>
      <c r="I95" s="22">
        <f>VLOOKUP(A95,'[3]Used in Press Release'!$H$3:$R$117,9,FALSE)</f>
        <v>104</v>
      </c>
      <c r="J95" s="22">
        <f>VLOOKUP(A95,'[3]Used in Press Release'!$H$3:$R$117,10,FALSE)</f>
        <v>64</v>
      </c>
      <c r="K95" s="22">
        <f>B95-(VLOOKUP(A95,'[3]Used in Press Release'!$H$3:$R$117,11,FALSE))</f>
        <v>263</v>
      </c>
    </row>
    <row r="96" spans="1:11" s="10" customFormat="1" ht="12.75">
      <c r="A96" s="3" t="s">
        <v>92</v>
      </c>
      <c r="B96" s="21">
        <f>VLOOKUP(A96,'[3]Used in Press Release'!$H$3:$R$117,2,FALSE)</f>
        <v>14100</v>
      </c>
      <c r="C96" s="21">
        <f>VLOOKUP(A96,'[3]Used in Press Release'!$H$3:$R$117,3,FALSE)</f>
        <v>13649</v>
      </c>
      <c r="D96" s="22">
        <f>VLOOKUP(A96,'[3]Used in Press Release'!$H$3:$R$117,4,FALSE)</f>
        <v>49</v>
      </c>
      <c r="E96" s="22">
        <f>VLOOKUP(A96,'[3]Used in Press Release'!$H$3:$R$117,5,FALSE)</f>
        <v>124</v>
      </c>
      <c r="F96" s="22">
        <f>VLOOKUP(A96,'[3]Used in Press Release'!$H$3:$R$117,6,FALSE)</f>
        <v>47</v>
      </c>
      <c r="G96" s="22">
        <f>VLOOKUP(A96,'[3]Used in Press Release'!$H$3:$R$117,7,FALSE)</f>
        <v>1</v>
      </c>
      <c r="H96" s="22">
        <f>VLOOKUP(A96,'[3]Used in Press Release'!$H$3:$R$117,8,FALSE)</f>
        <v>31</v>
      </c>
      <c r="I96" s="22">
        <f>VLOOKUP(A96,'[3]Used in Press Release'!$H$3:$R$117,9,FALSE)</f>
        <v>199</v>
      </c>
      <c r="J96" s="22">
        <f>VLOOKUP(A96,'[3]Used in Press Release'!$H$3:$R$117,10,FALSE)</f>
        <v>142</v>
      </c>
      <c r="K96" s="22">
        <f>B96-(VLOOKUP(A96,'[3]Used in Press Release'!$H$3:$R$117,11,FALSE))</f>
        <v>537</v>
      </c>
    </row>
    <row r="97" spans="1:11" s="10" customFormat="1" ht="12.75">
      <c r="A97" s="3" t="s">
        <v>93</v>
      </c>
      <c r="B97" s="21">
        <f>VLOOKUP(A97,'[3]Used in Press Release'!$H$3:$R$117,2,FALSE)</f>
        <v>360485</v>
      </c>
      <c r="C97" s="21">
        <f>VLOOKUP(A97,'[3]Used in Press Release'!$H$3:$R$117,3,FALSE)</f>
        <v>327018</v>
      </c>
      <c r="D97" s="22">
        <f>VLOOKUP(A97,'[3]Used in Press Release'!$H$3:$R$117,4,FALSE)</f>
        <v>14960</v>
      </c>
      <c r="E97" s="22">
        <f>VLOOKUP(A97,'[3]Used in Press Release'!$H$3:$R$117,5,FALSE)</f>
        <v>851</v>
      </c>
      <c r="F97" s="22">
        <f>VLOOKUP(A97,'[3]Used in Press Release'!$H$3:$R$117,6,FALSE)</f>
        <v>7850</v>
      </c>
      <c r="G97" s="22">
        <f>VLOOKUP(A97,'[3]Used in Press Release'!$H$3:$R$117,7,FALSE)</f>
        <v>173</v>
      </c>
      <c r="H97" s="22">
        <f>VLOOKUP(A97,'[3]Used in Press Release'!$H$3:$R$117,8,FALSE)</f>
        <v>3323</v>
      </c>
      <c r="I97" s="22">
        <f>VLOOKUP(A97,'[3]Used in Press Release'!$H$3:$R$117,9,FALSE)</f>
        <v>6310</v>
      </c>
      <c r="J97" s="22">
        <f>VLOOKUP(A97,'[3]Used in Press Release'!$H$3:$R$117,10,FALSE)</f>
        <v>9983</v>
      </c>
      <c r="K97" s="22">
        <f>B97-(VLOOKUP(A97,'[3]Used in Press Release'!$H$3:$R$117,11,FALSE))</f>
        <v>39407</v>
      </c>
    </row>
    <row r="98" spans="1:11" s="10" customFormat="1" ht="12.75">
      <c r="A98" s="3" t="s">
        <v>94</v>
      </c>
      <c r="B98" s="21">
        <f>VLOOKUP(A98,'[3]Used in Press Release'!$H$3:$R$117,2,FALSE)</f>
        <v>9805</v>
      </c>
      <c r="C98" s="21">
        <f>VLOOKUP(A98,'[3]Used in Press Release'!$H$3:$R$117,3,FALSE)</f>
        <v>9464</v>
      </c>
      <c r="D98" s="22">
        <f>VLOOKUP(A98,'[3]Used in Press Release'!$H$3:$R$117,4,FALSE)</f>
        <v>53</v>
      </c>
      <c r="E98" s="22">
        <f>VLOOKUP(A98,'[3]Used in Press Release'!$H$3:$R$117,5,FALSE)</f>
        <v>68</v>
      </c>
      <c r="F98" s="22">
        <f>VLOOKUP(A98,'[3]Used in Press Release'!$H$3:$R$117,6,FALSE)</f>
        <v>12</v>
      </c>
      <c r="G98" s="22">
        <f>VLOOKUP(A98,'[3]Used in Press Release'!$H$3:$R$117,7,FALSE)</f>
        <v>1</v>
      </c>
      <c r="H98" s="22">
        <f>VLOOKUP(A98,'[3]Used in Press Release'!$H$3:$R$117,8,FALSE)</f>
        <v>31</v>
      </c>
      <c r="I98" s="22">
        <f>VLOOKUP(A98,'[3]Used in Press Release'!$H$3:$R$117,9,FALSE)</f>
        <v>176</v>
      </c>
      <c r="J98" s="22">
        <f>VLOOKUP(A98,'[3]Used in Press Release'!$H$3:$R$117,10,FALSE)</f>
        <v>170</v>
      </c>
      <c r="K98" s="22">
        <f>B98-(VLOOKUP(A98,'[3]Used in Press Release'!$H$3:$R$117,11,FALSE))</f>
        <v>439</v>
      </c>
    </row>
    <row r="99" spans="1:11" s="10" customFormat="1" ht="12.75">
      <c r="A99" s="3" t="s">
        <v>95</v>
      </c>
      <c r="B99" s="21">
        <f>VLOOKUP(A99,'[3]Used in Press Release'!$H$3:$R$117,2,FALSE)</f>
        <v>18145</v>
      </c>
      <c r="C99" s="21">
        <f>VLOOKUP(A99,'[3]Used in Press Release'!$H$3:$R$117,3,FALSE)</f>
        <v>17715</v>
      </c>
      <c r="D99" s="22">
        <f>VLOOKUP(A99,'[3]Used in Press Release'!$H$3:$R$117,4,FALSE)</f>
        <v>118</v>
      </c>
      <c r="E99" s="22">
        <f>VLOOKUP(A99,'[3]Used in Press Release'!$H$3:$R$117,5,FALSE)</f>
        <v>53</v>
      </c>
      <c r="F99" s="22">
        <f>VLOOKUP(A99,'[3]Used in Press Release'!$H$3:$R$117,6,FALSE)</f>
        <v>49</v>
      </c>
      <c r="G99" s="22">
        <f>VLOOKUP(A99,'[3]Used in Press Release'!$H$3:$R$117,7,FALSE)</f>
        <v>2</v>
      </c>
      <c r="H99" s="22">
        <f>VLOOKUP(A99,'[3]Used in Press Release'!$H$3:$R$117,8,FALSE)</f>
        <v>29</v>
      </c>
      <c r="I99" s="22">
        <f>VLOOKUP(A99,'[3]Used in Press Release'!$H$3:$R$117,9,FALSE)</f>
        <v>179</v>
      </c>
      <c r="J99" s="22">
        <f>VLOOKUP(A99,'[3]Used in Press Release'!$H$3:$R$117,10,FALSE)</f>
        <v>149</v>
      </c>
      <c r="K99" s="22">
        <f>B99-(VLOOKUP(A99,'[3]Used in Press Release'!$H$3:$R$117,11,FALSE))</f>
        <v>538</v>
      </c>
    </row>
    <row r="100" spans="1:11" s="10" customFormat="1" ht="12.75">
      <c r="A100" s="3" t="s">
        <v>96</v>
      </c>
      <c r="B100" s="21">
        <f>VLOOKUP(A100,'[3]Used in Press Release'!$H$3:$R$117,2,FALSE)</f>
        <v>65359</v>
      </c>
      <c r="C100" s="21">
        <f>VLOOKUP(A100,'[3]Used in Press Release'!$H$3:$R$117,3,FALSE)</f>
        <v>61180</v>
      </c>
      <c r="D100" s="22">
        <f>VLOOKUP(A100,'[3]Used in Press Release'!$H$3:$R$117,4,FALSE)</f>
        <v>2775</v>
      </c>
      <c r="E100" s="22">
        <f>VLOOKUP(A100,'[3]Used in Press Release'!$H$3:$R$117,5,FALSE)</f>
        <v>246</v>
      </c>
      <c r="F100" s="22">
        <f>VLOOKUP(A100,'[3]Used in Press Release'!$H$3:$R$117,6,FALSE)</f>
        <v>244</v>
      </c>
      <c r="G100" s="22">
        <f>VLOOKUP(A100,'[3]Used in Press Release'!$H$3:$R$117,7,FALSE)</f>
        <v>32</v>
      </c>
      <c r="H100" s="22">
        <f>VLOOKUP(A100,'[3]Used in Press Release'!$H$3:$R$117,8,FALSE)</f>
        <v>126</v>
      </c>
      <c r="I100" s="22">
        <f>VLOOKUP(A100,'[3]Used in Press Release'!$H$3:$R$117,9,FALSE)</f>
        <v>756</v>
      </c>
      <c r="J100" s="22">
        <f>VLOOKUP(A100,'[3]Used in Press Release'!$H$3:$R$117,10,FALSE)</f>
        <v>778</v>
      </c>
      <c r="K100" s="22">
        <f>B100-(VLOOKUP(A100,'[3]Used in Press Release'!$H$3:$R$117,11,FALSE))</f>
        <v>4728</v>
      </c>
    </row>
    <row r="101" spans="1:11" s="10" customFormat="1" ht="12.75">
      <c r="A101" s="3" t="s">
        <v>97</v>
      </c>
      <c r="B101" s="21">
        <f>VLOOKUP(A101,'[3]Used in Press Release'!$H$3:$R$117,2,FALSE)</f>
        <v>998954</v>
      </c>
      <c r="C101" s="21">
        <f>VLOOKUP(A101,'[3]Used in Press Release'!$H$3:$R$117,3,FALSE)</f>
        <v>701948</v>
      </c>
      <c r="D101" s="22">
        <f>VLOOKUP(A101,'[3]Used in Press Release'!$H$3:$R$117,4,FALSE)</f>
        <v>233029</v>
      </c>
      <c r="E101" s="22">
        <f>VLOOKUP(A101,'[3]Used in Press Release'!$H$3:$R$117,5,FALSE)</f>
        <v>1962</v>
      </c>
      <c r="F101" s="22">
        <f>VLOOKUP(A101,'[3]Used in Press Release'!$H$3:$R$117,6,FALSE)</f>
        <v>34597</v>
      </c>
      <c r="G101" s="22">
        <f>VLOOKUP(A101,'[3]Used in Press Release'!$H$3:$R$117,7,FALSE)</f>
        <v>307</v>
      </c>
      <c r="H101" s="22">
        <f>VLOOKUP(A101,'[3]Used in Press Release'!$H$3:$R$117,8,FALSE)</f>
        <v>8515</v>
      </c>
      <c r="I101" s="22">
        <f>VLOOKUP(A101,'[3]Used in Press Release'!$H$3:$R$117,9,FALSE)</f>
        <v>18596</v>
      </c>
      <c r="J101" s="22">
        <f>VLOOKUP(A101,'[3]Used in Press Release'!$H$3:$R$117,10,FALSE)</f>
        <v>25024</v>
      </c>
      <c r="K101" s="22">
        <f>B101-(VLOOKUP(A101,'[3]Used in Press Release'!$H$3:$R$117,11,FALSE))</f>
        <v>310970</v>
      </c>
    </row>
    <row r="102" spans="1:11" s="10" customFormat="1" ht="12.75">
      <c r="A102" s="3" t="s">
        <v>98</v>
      </c>
      <c r="B102" s="21">
        <f>VLOOKUP(A102,'[3]Used in Press Release'!$H$3:$R$117,2,FALSE)</f>
        <v>23370</v>
      </c>
      <c r="C102" s="21">
        <f>VLOOKUP(A102,'[3]Used in Press Release'!$H$3:$R$117,3,FALSE)</f>
        <v>20135</v>
      </c>
      <c r="D102" s="22">
        <f>VLOOKUP(A102,'[3]Used in Press Release'!$H$3:$R$117,4,FALSE)</f>
        <v>1235</v>
      </c>
      <c r="E102" s="22">
        <f>VLOOKUP(A102,'[3]Used in Press Release'!$H$3:$R$117,5,FALSE)</f>
        <v>75</v>
      </c>
      <c r="F102" s="22">
        <f>VLOOKUP(A102,'[3]Used in Press Release'!$H$3:$R$117,6,FALSE)</f>
        <v>124</v>
      </c>
      <c r="G102" s="22">
        <f>VLOOKUP(A102,'[3]Used in Press Release'!$H$3:$R$117,7,FALSE)</f>
        <v>158</v>
      </c>
      <c r="H102" s="22">
        <f>VLOOKUP(A102,'[3]Used in Press Release'!$H$3:$R$117,8,FALSE)</f>
        <v>1081</v>
      </c>
      <c r="I102" s="22">
        <f>VLOOKUP(A102,'[3]Used in Press Release'!$H$3:$R$117,9,FALSE)</f>
        <v>562</v>
      </c>
      <c r="J102" s="22">
        <f>VLOOKUP(A102,'[3]Used in Press Release'!$H$3:$R$117,10,FALSE)</f>
        <v>1925</v>
      </c>
      <c r="K102" s="22">
        <f>B102-(VLOOKUP(A102,'[3]Used in Press Release'!$H$3:$R$117,11,FALSE))</f>
        <v>3929</v>
      </c>
    </row>
    <row r="103" spans="1:11" s="10" customFormat="1" ht="12.75">
      <c r="A103" s="3" t="s">
        <v>99</v>
      </c>
      <c r="B103" s="21">
        <f>VLOOKUP(A103,'[3]Used in Press Release'!$H$3:$R$117,2,FALSE)</f>
        <v>4431</v>
      </c>
      <c r="C103" s="21">
        <f>VLOOKUP(A103,'[3]Used in Press Release'!$H$3:$R$117,3,FALSE)</f>
        <v>4369</v>
      </c>
      <c r="D103" s="22">
        <f>VLOOKUP(A103,'[3]Used in Press Release'!$H$3:$R$117,4,FALSE)</f>
        <v>1</v>
      </c>
      <c r="E103" s="22">
        <f>VLOOKUP(A103,'[3]Used in Press Release'!$H$3:$R$117,5,FALSE)</f>
        <v>7</v>
      </c>
      <c r="F103" s="22">
        <f>VLOOKUP(A103,'[3]Used in Press Release'!$H$3:$R$117,6,FALSE)</f>
        <v>10</v>
      </c>
      <c r="G103" s="22">
        <f>VLOOKUP(A103,'[3]Used in Press Release'!$H$3:$R$117,7,FALSE)</f>
        <v>0</v>
      </c>
      <c r="H103" s="22">
        <f>VLOOKUP(A103,'[3]Used in Press Release'!$H$3:$R$117,8,FALSE)</f>
        <v>8</v>
      </c>
      <c r="I103" s="22">
        <f>VLOOKUP(A103,'[3]Used in Press Release'!$H$3:$R$117,9,FALSE)</f>
        <v>36</v>
      </c>
      <c r="J103" s="22">
        <f>VLOOKUP(A103,'[3]Used in Press Release'!$H$3:$R$117,10,FALSE)</f>
        <v>29</v>
      </c>
      <c r="K103" s="22">
        <f>B103-(VLOOKUP(A103,'[3]Used in Press Release'!$H$3:$R$117,11,FALSE))</f>
        <v>78</v>
      </c>
    </row>
    <row r="104" spans="1:11" s="10" customFormat="1" ht="12.75">
      <c r="A104" s="3" t="s">
        <v>100</v>
      </c>
      <c r="B104" s="21">
        <f>VLOOKUP(A104,'[3]Used in Press Release'!$H$3:$R$117,2,FALSE)</f>
        <v>4843</v>
      </c>
      <c r="C104" s="21">
        <f>VLOOKUP(A104,'[3]Used in Press Release'!$H$3:$R$117,3,FALSE)</f>
        <v>4776</v>
      </c>
      <c r="D104" s="22">
        <f>VLOOKUP(A104,'[3]Used in Press Release'!$H$3:$R$117,4,FALSE)</f>
        <v>3</v>
      </c>
      <c r="E104" s="22">
        <f>VLOOKUP(A104,'[3]Used in Press Release'!$H$3:$R$117,5,FALSE)</f>
        <v>12</v>
      </c>
      <c r="F104" s="22">
        <f>VLOOKUP(A104,'[3]Used in Press Release'!$H$3:$R$117,6,FALSE)</f>
        <v>11</v>
      </c>
      <c r="G104" s="22">
        <f>VLOOKUP(A104,'[3]Used in Press Release'!$H$3:$R$117,7,FALSE)</f>
        <v>0</v>
      </c>
      <c r="H104" s="22">
        <f>VLOOKUP(A104,'[3]Used in Press Release'!$H$3:$R$117,8,FALSE)</f>
        <v>18</v>
      </c>
      <c r="I104" s="22">
        <f>VLOOKUP(A104,'[3]Used in Press Release'!$H$3:$R$117,9,FALSE)</f>
        <v>23</v>
      </c>
      <c r="J104" s="22">
        <f>VLOOKUP(A104,'[3]Used in Press Release'!$H$3:$R$117,10,FALSE)</f>
        <v>33</v>
      </c>
      <c r="K104" s="22">
        <f>B104-(VLOOKUP(A104,'[3]Used in Press Release'!$H$3:$R$117,11,FALSE))</f>
        <v>83</v>
      </c>
    </row>
    <row r="105" spans="1:11" s="10" customFormat="1" ht="12.75">
      <c r="A105" s="3" t="s">
        <v>101</v>
      </c>
      <c r="B105" s="21">
        <f>VLOOKUP(A105,'[3]Used in Press Release'!$H$3:$R$117,2,FALSE)</f>
        <v>39191</v>
      </c>
      <c r="C105" s="21">
        <f>VLOOKUP(A105,'[3]Used in Press Release'!$H$3:$R$117,3,FALSE)</f>
        <v>33606</v>
      </c>
      <c r="D105" s="22">
        <f>VLOOKUP(A105,'[3]Used in Press Release'!$H$3:$R$117,4,FALSE)</f>
        <v>4468</v>
      </c>
      <c r="E105" s="22">
        <f>VLOOKUP(A105,'[3]Used in Press Release'!$H$3:$R$117,5,FALSE)</f>
        <v>83</v>
      </c>
      <c r="F105" s="22">
        <f>VLOOKUP(A105,'[3]Used in Press Release'!$H$3:$R$117,6,FALSE)</f>
        <v>133</v>
      </c>
      <c r="G105" s="22">
        <f>VLOOKUP(A105,'[3]Used in Press Release'!$H$3:$R$117,7,FALSE)</f>
        <v>10</v>
      </c>
      <c r="H105" s="22">
        <f>VLOOKUP(A105,'[3]Used in Press Release'!$H$3:$R$117,8,FALSE)</f>
        <v>255</v>
      </c>
      <c r="I105" s="22">
        <f>VLOOKUP(A105,'[3]Used in Press Release'!$H$3:$R$117,9,FALSE)</f>
        <v>636</v>
      </c>
      <c r="J105" s="22">
        <f>VLOOKUP(A105,'[3]Used in Press Release'!$H$3:$R$117,10,FALSE)</f>
        <v>705</v>
      </c>
      <c r="K105" s="22">
        <f>B105-(VLOOKUP(A105,'[3]Used in Press Release'!$H$3:$R$117,11,FALSE))</f>
        <v>5934</v>
      </c>
    </row>
    <row r="106" spans="1:11" s="10" customFormat="1" ht="12.75">
      <c r="A106" s="3" t="s">
        <v>102</v>
      </c>
      <c r="B106" s="21">
        <f>VLOOKUP(A106,'[3]Used in Press Release'!$H$3:$R$117,2,FALSE)</f>
        <v>8441</v>
      </c>
      <c r="C106" s="21">
        <f>VLOOKUP(A106,'[3]Used in Press Release'!$H$3:$R$117,3,FALSE)</f>
        <v>8103</v>
      </c>
      <c r="D106" s="22">
        <f>VLOOKUP(A106,'[3]Used in Press Release'!$H$3:$R$117,4,FALSE)</f>
        <v>17</v>
      </c>
      <c r="E106" s="22">
        <f>VLOOKUP(A106,'[3]Used in Press Release'!$H$3:$R$117,5,FALSE)</f>
        <v>77</v>
      </c>
      <c r="F106" s="22">
        <f>VLOOKUP(A106,'[3]Used in Press Release'!$H$3:$R$117,6,FALSE)</f>
        <v>15</v>
      </c>
      <c r="G106" s="22">
        <f>VLOOKUP(A106,'[3]Used in Press Release'!$H$3:$R$117,7,FALSE)</f>
        <v>0</v>
      </c>
      <c r="H106" s="22">
        <f>VLOOKUP(A106,'[3]Used in Press Release'!$H$3:$R$117,8,FALSE)</f>
        <v>37</v>
      </c>
      <c r="I106" s="22">
        <f>VLOOKUP(A106,'[3]Used in Press Release'!$H$3:$R$117,9,FALSE)</f>
        <v>192</v>
      </c>
      <c r="J106" s="22">
        <f>VLOOKUP(A106,'[3]Used in Press Release'!$H$3:$R$117,10,FALSE)</f>
        <v>139</v>
      </c>
      <c r="K106" s="22">
        <f>B106-(VLOOKUP(A106,'[3]Used in Press Release'!$H$3:$R$117,11,FALSE))</f>
        <v>427</v>
      </c>
    </row>
    <row r="107" spans="1:11" s="10" customFormat="1" ht="12.75">
      <c r="A107" s="3" t="s">
        <v>103</v>
      </c>
      <c r="B107" s="21">
        <f>VLOOKUP(A107,'[3]Used in Press Release'!$H$3:$R$117,2,FALSE)</f>
        <v>6373</v>
      </c>
      <c r="C107" s="21">
        <f>VLOOKUP(A107,'[3]Used in Press Release'!$H$3:$R$117,3,FALSE)</f>
        <v>6249</v>
      </c>
      <c r="D107" s="22">
        <f>VLOOKUP(A107,'[3]Used in Press Release'!$H$3:$R$117,4,FALSE)</f>
        <v>32</v>
      </c>
      <c r="E107" s="22">
        <f>VLOOKUP(A107,'[3]Used in Press Release'!$H$3:$R$117,5,FALSE)</f>
        <v>11</v>
      </c>
      <c r="F107" s="22">
        <f>VLOOKUP(A107,'[3]Used in Press Release'!$H$3:$R$117,6,FALSE)</f>
        <v>13</v>
      </c>
      <c r="G107" s="22">
        <f>VLOOKUP(A107,'[3]Used in Press Release'!$H$3:$R$117,7,FALSE)</f>
        <v>0</v>
      </c>
      <c r="H107" s="22">
        <f>VLOOKUP(A107,'[3]Used in Press Release'!$H$3:$R$117,8,FALSE)</f>
        <v>21</v>
      </c>
      <c r="I107" s="22">
        <f>VLOOKUP(A107,'[3]Used in Press Release'!$H$3:$R$117,9,FALSE)</f>
        <v>47</v>
      </c>
      <c r="J107" s="22">
        <f>VLOOKUP(A107,'[3]Used in Press Release'!$H$3:$R$117,10,FALSE)</f>
        <v>71</v>
      </c>
      <c r="K107" s="22">
        <f>B107-(VLOOKUP(A107,'[3]Used in Press Release'!$H$3:$R$117,11,FALSE))</f>
        <v>171</v>
      </c>
    </row>
    <row r="108" spans="1:11" s="10" customFormat="1" ht="12.75">
      <c r="A108" s="3" t="s">
        <v>104</v>
      </c>
      <c r="B108" s="21">
        <f>VLOOKUP(A108,'[3]Used in Press Release'!$H$3:$R$117,2,FALSE)</f>
        <v>29968</v>
      </c>
      <c r="C108" s="21">
        <f>VLOOKUP(A108,'[3]Used in Press Release'!$H$3:$R$117,3,FALSE)</f>
        <v>29150</v>
      </c>
      <c r="D108" s="22">
        <f>VLOOKUP(A108,'[3]Used in Press Release'!$H$3:$R$117,4,FALSE)</f>
        <v>275</v>
      </c>
      <c r="E108" s="22">
        <f>VLOOKUP(A108,'[3]Used in Press Release'!$H$3:$R$117,5,FALSE)</f>
        <v>109</v>
      </c>
      <c r="F108" s="22">
        <f>VLOOKUP(A108,'[3]Used in Press Release'!$H$3:$R$117,6,FALSE)</f>
        <v>51</v>
      </c>
      <c r="G108" s="22">
        <f>VLOOKUP(A108,'[3]Used in Press Release'!$H$3:$R$117,7,FALSE)</f>
        <v>4</v>
      </c>
      <c r="H108" s="22">
        <f>VLOOKUP(A108,'[3]Used in Press Release'!$H$3:$R$117,8,FALSE)</f>
        <v>77</v>
      </c>
      <c r="I108" s="22">
        <f>VLOOKUP(A108,'[3]Used in Press Release'!$H$3:$R$117,9,FALSE)</f>
        <v>302</v>
      </c>
      <c r="J108" s="22">
        <f>VLOOKUP(A108,'[3]Used in Press Release'!$H$3:$R$117,10,FALSE)</f>
        <v>356</v>
      </c>
      <c r="K108" s="22">
        <f>B108-(VLOOKUP(A108,'[3]Used in Press Release'!$H$3:$R$117,11,FALSE))</f>
        <v>1037</v>
      </c>
    </row>
    <row r="109" spans="1:11" s="10" customFormat="1" ht="12.75">
      <c r="A109" s="3" t="s">
        <v>105</v>
      </c>
      <c r="B109" s="21">
        <f>VLOOKUP(A109,'[3]Used in Press Release'!$H$3:$R$117,2,FALSE)</f>
        <v>32202</v>
      </c>
      <c r="C109" s="21">
        <f>VLOOKUP(A109,'[3]Used in Press Release'!$H$3:$R$117,3,FALSE)</f>
        <v>31299</v>
      </c>
      <c r="D109" s="22">
        <f>VLOOKUP(A109,'[3]Used in Press Release'!$H$3:$R$117,4,FALSE)</f>
        <v>53</v>
      </c>
      <c r="E109" s="22">
        <f>VLOOKUP(A109,'[3]Used in Press Release'!$H$3:$R$117,5,FALSE)</f>
        <v>182</v>
      </c>
      <c r="F109" s="22">
        <f>VLOOKUP(A109,'[3]Used in Press Release'!$H$3:$R$117,6,FALSE)</f>
        <v>96</v>
      </c>
      <c r="G109" s="22">
        <f>VLOOKUP(A109,'[3]Used in Press Release'!$H$3:$R$117,7,FALSE)</f>
        <v>10</v>
      </c>
      <c r="H109" s="22">
        <f>VLOOKUP(A109,'[3]Used in Press Release'!$H$3:$R$117,8,FALSE)</f>
        <v>126</v>
      </c>
      <c r="I109" s="22">
        <f>VLOOKUP(A109,'[3]Used in Press Release'!$H$3:$R$117,9,FALSE)</f>
        <v>436</v>
      </c>
      <c r="J109" s="22">
        <f>VLOOKUP(A109,'[3]Used in Press Release'!$H$3:$R$117,10,FALSE)</f>
        <v>553</v>
      </c>
      <c r="K109" s="22">
        <f>B109-(VLOOKUP(A109,'[3]Used in Press Release'!$H$3:$R$117,11,FALSE))</f>
        <v>1264</v>
      </c>
    </row>
    <row r="110" spans="1:11" s="10" customFormat="1" ht="12.75">
      <c r="A110" s="3" t="s">
        <v>106</v>
      </c>
      <c r="B110" s="21">
        <f>VLOOKUP(A110,'[3]Used in Press Release'!$H$3:$R$117,2,FALSE)</f>
        <v>6714</v>
      </c>
      <c r="C110" s="21">
        <f>VLOOKUP(A110,'[3]Used in Press Release'!$H$3:$R$117,3,FALSE)</f>
        <v>5957</v>
      </c>
      <c r="D110" s="22">
        <f>VLOOKUP(A110,'[3]Used in Press Release'!$H$3:$R$117,4,FALSE)</f>
        <v>34</v>
      </c>
      <c r="E110" s="22">
        <f>VLOOKUP(A110,'[3]Used in Press Release'!$H$3:$R$117,5,FALSE)</f>
        <v>44</v>
      </c>
      <c r="F110" s="22">
        <f>VLOOKUP(A110,'[3]Used in Press Release'!$H$3:$R$117,6,FALSE)</f>
        <v>8</v>
      </c>
      <c r="G110" s="22">
        <f>VLOOKUP(A110,'[3]Used in Press Release'!$H$3:$R$117,7,FALSE)</f>
        <v>9</v>
      </c>
      <c r="H110" s="22">
        <f>VLOOKUP(A110,'[3]Used in Press Release'!$H$3:$R$117,8,FALSE)</f>
        <v>582</v>
      </c>
      <c r="I110" s="22">
        <f>VLOOKUP(A110,'[3]Used in Press Release'!$H$3:$R$117,9,FALSE)</f>
        <v>80</v>
      </c>
      <c r="J110" s="22">
        <f>VLOOKUP(A110,'[3]Used in Press Release'!$H$3:$R$117,10,FALSE)</f>
        <v>1248</v>
      </c>
      <c r="K110" s="22">
        <f>B110-(VLOOKUP(A110,'[3]Used in Press Release'!$H$3:$R$117,11,FALSE))</f>
        <v>1364</v>
      </c>
    </row>
    <row r="111" spans="1:11" s="10" customFormat="1" ht="12.75">
      <c r="A111" s="3" t="s">
        <v>107</v>
      </c>
      <c r="B111" s="21">
        <f>VLOOKUP(A111,'[3]Used in Press Release'!$H$3:$R$117,2,FALSE)</f>
        <v>51675</v>
      </c>
      <c r="C111" s="21">
        <f>VLOOKUP(A111,'[3]Used in Press Release'!$H$3:$R$117,3,FALSE)</f>
        <v>48375</v>
      </c>
      <c r="D111" s="22">
        <f>VLOOKUP(A111,'[3]Used in Press Release'!$H$3:$R$117,4,FALSE)</f>
        <v>449</v>
      </c>
      <c r="E111" s="22">
        <f>VLOOKUP(A111,'[3]Used in Press Release'!$H$3:$R$117,5,FALSE)</f>
        <v>410</v>
      </c>
      <c r="F111" s="22">
        <f>VLOOKUP(A111,'[3]Used in Press Release'!$H$3:$R$117,6,FALSE)</f>
        <v>337</v>
      </c>
      <c r="G111" s="22">
        <f>VLOOKUP(A111,'[3]Used in Press Release'!$H$3:$R$117,7,FALSE)</f>
        <v>46</v>
      </c>
      <c r="H111" s="22">
        <f>VLOOKUP(A111,'[3]Used in Press Release'!$H$3:$R$117,8,FALSE)</f>
        <v>929</v>
      </c>
      <c r="I111" s="22">
        <f>VLOOKUP(A111,'[3]Used in Press Release'!$H$3:$R$117,9,FALSE)</f>
        <v>1129</v>
      </c>
      <c r="J111" s="22">
        <f>VLOOKUP(A111,'[3]Used in Press Release'!$H$3:$R$117,10,FALSE)</f>
        <v>2494</v>
      </c>
      <c r="K111" s="22">
        <f>B111-(VLOOKUP(A111,'[3]Used in Press Release'!$H$3:$R$117,11,FALSE))</f>
        <v>4592</v>
      </c>
    </row>
    <row r="112" spans="1:11" s="10" customFormat="1" ht="12.75">
      <c r="A112" s="3" t="s">
        <v>108</v>
      </c>
      <c r="B112" s="21">
        <f>VLOOKUP(A112,'[3]Used in Press Release'!$H$3:$R$117,2,FALSE)</f>
        <v>26008</v>
      </c>
      <c r="C112" s="21">
        <f>VLOOKUP(A112,'[3]Used in Press Release'!$H$3:$R$117,3,FALSE)</f>
        <v>24332</v>
      </c>
      <c r="D112" s="22">
        <f>VLOOKUP(A112,'[3]Used in Press Release'!$H$3:$R$117,4,FALSE)</f>
        <v>876</v>
      </c>
      <c r="E112" s="22">
        <f>VLOOKUP(A112,'[3]Used in Press Release'!$H$3:$R$117,5,FALSE)</f>
        <v>180</v>
      </c>
      <c r="F112" s="22">
        <f>VLOOKUP(A112,'[3]Used in Press Release'!$H$3:$R$117,6,FALSE)</f>
        <v>81</v>
      </c>
      <c r="G112" s="22">
        <f>VLOOKUP(A112,'[3]Used in Press Release'!$H$3:$R$117,7,FALSE)</f>
        <v>8</v>
      </c>
      <c r="H112" s="22">
        <f>VLOOKUP(A112,'[3]Used in Press Release'!$H$3:$R$117,8,FALSE)</f>
        <v>56</v>
      </c>
      <c r="I112" s="22">
        <f>VLOOKUP(A112,'[3]Used in Press Release'!$H$3:$R$117,9,FALSE)</f>
        <v>475</v>
      </c>
      <c r="J112" s="22">
        <f>VLOOKUP(A112,'[3]Used in Press Release'!$H$3:$R$117,10,FALSE)</f>
        <v>425</v>
      </c>
      <c r="K112" s="22">
        <f>B112-(VLOOKUP(A112,'[3]Used in Press Release'!$H$3:$R$117,11,FALSE))</f>
        <v>1998</v>
      </c>
    </row>
    <row r="113" spans="1:11" s="10" customFormat="1" ht="12.75">
      <c r="A113" s="3" t="s">
        <v>109</v>
      </c>
      <c r="B113" s="21">
        <f>VLOOKUP(A113,'[3]Used in Press Release'!$H$3:$R$117,2,FALSE)</f>
        <v>21159</v>
      </c>
      <c r="C113" s="21">
        <f>VLOOKUP(A113,'[3]Used in Press Release'!$H$3:$R$117,3,FALSE)</f>
        <v>20409</v>
      </c>
      <c r="D113" s="22">
        <f>VLOOKUP(A113,'[3]Used in Press Release'!$H$3:$R$117,4,FALSE)</f>
        <v>102</v>
      </c>
      <c r="E113" s="22">
        <f>VLOOKUP(A113,'[3]Used in Press Release'!$H$3:$R$117,5,FALSE)</f>
        <v>155</v>
      </c>
      <c r="F113" s="22">
        <f>VLOOKUP(A113,'[3]Used in Press Release'!$H$3:$R$117,6,FALSE)</f>
        <v>104</v>
      </c>
      <c r="G113" s="22">
        <f>VLOOKUP(A113,'[3]Used in Press Release'!$H$3:$R$117,7,FALSE)</f>
        <v>8</v>
      </c>
      <c r="H113" s="22">
        <f>VLOOKUP(A113,'[3]Used in Press Release'!$H$3:$R$117,8,FALSE)</f>
        <v>86</v>
      </c>
      <c r="I113" s="22">
        <f>VLOOKUP(A113,'[3]Used in Press Release'!$H$3:$R$117,9,FALSE)</f>
        <v>295</v>
      </c>
      <c r="J113" s="22">
        <f>VLOOKUP(A113,'[3]Used in Press Release'!$H$3:$R$117,10,FALSE)</f>
        <v>336</v>
      </c>
      <c r="K113" s="22">
        <f>B113-(VLOOKUP(A113,'[3]Used in Press Release'!$H$3:$R$117,11,FALSE))</f>
        <v>962</v>
      </c>
    </row>
    <row r="114" spans="1:11" s="10" customFormat="1" ht="12.75">
      <c r="A114" s="3" t="s">
        <v>110</v>
      </c>
      <c r="B114" s="21">
        <f>VLOOKUP(A114,'[3]Used in Press Release'!$H$3:$R$117,2,FALSE)</f>
        <v>32513</v>
      </c>
      <c r="C114" s="21">
        <f>VLOOKUP(A114,'[3]Used in Press Release'!$H$3:$R$117,3,FALSE)</f>
        <v>30685</v>
      </c>
      <c r="D114" s="22">
        <f>VLOOKUP(A114,'[3]Used in Press Release'!$H$3:$R$117,4,FALSE)</f>
        <v>621</v>
      </c>
      <c r="E114" s="22">
        <f>VLOOKUP(A114,'[3]Used in Press Release'!$H$3:$R$117,5,FALSE)</f>
        <v>133</v>
      </c>
      <c r="F114" s="22">
        <f>VLOOKUP(A114,'[3]Used in Press Release'!$H$3:$R$117,6,FALSE)</f>
        <v>136</v>
      </c>
      <c r="G114" s="22">
        <f>VLOOKUP(A114,'[3]Used in Press Release'!$H$3:$R$117,7,FALSE)</f>
        <v>11</v>
      </c>
      <c r="H114" s="22">
        <f>VLOOKUP(A114,'[3]Used in Press Release'!$H$3:$R$117,8,FALSE)</f>
        <v>352</v>
      </c>
      <c r="I114" s="22">
        <f>VLOOKUP(A114,'[3]Used in Press Release'!$H$3:$R$117,9,FALSE)</f>
        <v>575</v>
      </c>
      <c r="J114" s="22">
        <f>VLOOKUP(A114,'[3]Used in Press Release'!$H$3:$R$117,10,FALSE)</f>
        <v>957</v>
      </c>
      <c r="K114" s="22">
        <f>B114-(VLOOKUP(A114,'[3]Used in Press Release'!$H$3:$R$117,11,FALSE))</f>
        <v>2312</v>
      </c>
    </row>
    <row r="115" spans="1:11" s="10" customFormat="1" ht="12.75">
      <c r="A115" s="3" t="s">
        <v>111</v>
      </c>
      <c r="B115" s="21">
        <f>VLOOKUP(A115,'[3]Used in Press Release'!$H$3:$R$117,2,FALSE)</f>
        <v>25195</v>
      </c>
      <c r="C115" s="21">
        <f>VLOOKUP(A115,'[3]Used in Press Release'!$H$3:$R$117,3,FALSE)</f>
        <v>24142</v>
      </c>
      <c r="D115" s="22">
        <f>VLOOKUP(A115,'[3]Used in Press Release'!$H$3:$R$117,4,FALSE)</f>
        <v>557</v>
      </c>
      <c r="E115" s="22">
        <f>VLOOKUP(A115,'[3]Used in Press Release'!$H$3:$R$117,5,FALSE)</f>
        <v>100</v>
      </c>
      <c r="F115" s="22">
        <f>VLOOKUP(A115,'[3]Used in Press Release'!$H$3:$R$117,6,FALSE)</f>
        <v>48</v>
      </c>
      <c r="G115" s="22">
        <f>VLOOKUP(A115,'[3]Used in Press Release'!$H$3:$R$117,7,FALSE)</f>
        <v>5</v>
      </c>
      <c r="H115" s="22">
        <f>VLOOKUP(A115,'[3]Used in Press Release'!$H$3:$R$117,8,FALSE)</f>
        <v>37</v>
      </c>
      <c r="I115" s="22">
        <f>VLOOKUP(A115,'[3]Used in Press Release'!$H$3:$R$117,9,FALSE)</f>
        <v>306</v>
      </c>
      <c r="J115" s="22">
        <f>VLOOKUP(A115,'[3]Used in Press Release'!$H$3:$R$117,10,FALSE)</f>
        <v>255</v>
      </c>
      <c r="K115" s="22">
        <f>B115-(VLOOKUP(A115,'[3]Used in Press Release'!$H$3:$R$117,11,FALSE))</f>
        <v>1226</v>
      </c>
    </row>
    <row r="116" spans="1:11" s="10" customFormat="1" ht="12.75">
      <c r="A116" s="3" t="s">
        <v>112</v>
      </c>
      <c r="B116" s="21">
        <f>VLOOKUP(A116,'[3]Used in Press Release'!$H$3:$R$117,2,FALSE)</f>
        <v>13521</v>
      </c>
      <c r="C116" s="21">
        <f>VLOOKUP(A116,'[3]Used in Press Release'!$H$3:$R$117,3,FALSE)</f>
        <v>13138</v>
      </c>
      <c r="D116" s="22">
        <f>VLOOKUP(A116,'[3]Used in Press Release'!$H$3:$R$117,4,FALSE)</f>
        <v>38</v>
      </c>
      <c r="E116" s="22">
        <f>VLOOKUP(A116,'[3]Used in Press Release'!$H$3:$R$117,5,FALSE)</f>
        <v>56</v>
      </c>
      <c r="F116" s="22">
        <f>VLOOKUP(A116,'[3]Used in Press Release'!$H$3:$R$117,6,FALSE)</f>
        <v>32</v>
      </c>
      <c r="G116" s="22">
        <f>VLOOKUP(A116,'[3]Used in Press Release'!$H$3:$R$117,7,FALSE)</f>
        <v>2</v>
      </c>
      <c r="H116" s="22">
        <f>VLOOKUP(A116,'[3]Used in Press Release'!$H$3:$R$117,8,FALSE)</f>
        <v>40</v>
      </c>
      <c r="I116" s="22">
        <f>VLOOKUP(A116,'[3]Used in Press Release'!$H$3:$R$117,9,FALSE)</f>
        <v>215</v>
      </c>
      <c r="J116" s="22">
        <f>VLOOKUP(A116,'[3]Used in Press Release'!$H$3:$R$117,10,FALSE)</f>
        <v>140</v>
      </c>
      <c r="K116" s="22">
        <f>B116-(VLOOKUP(A116,'[3]Used in Press Release'!$H$3:$R$117,11,FALSE))</f>
        <v>468</v>
      </c>
    </row>
    <row r="117" spans="1:11" s="10" customFormat="1" ht="12.75">
      <c r="A117" s="3" t="s">
        <v>113</v>
      </c>
      <c r="B117" s="21">
        <f>VLOOKUP(A117,'[3]Used in Press Release'!$H$3:$R$117,2,FALSE)</f>
        <v>36202</v>
      </c>
      <c r="C117" s="21">
        <f>VLOOKUP(A117,'[3]Used in Press Release'!$H$3:$R$117,3,FALSE)</f>
        <v>34855</v>
      </c>
      <c r="D117" s="22">
        <f>VLOOKUP(A117,'[3]Used in Press Release'!$H$3:$R$117,4,FALSE)</f>
        <v>326</v>
      </c>
      <c r="E117" s="22">
        <f>VLOOKUP(A117,'[3]Used in Press Release'!$H$3:$R$117,5,FALSE)</f>
        <v>244</v>
      </c>
      <c r="F117" s="22">
        <f>VLOOKUP(A117,'[3]Used in Press Release'!$H$3:$R$117,6,FALSE)</f>
        <v>74</v>
      </c>
      <c r="G117" s="22">
        <f>VLOOKUP(A117,'[3]Used in Press Release'!$H$3:$R$117,7,FALSE)</f>
        <v>8</v>
      </c>
      <c r="H117" s="22">
        <f>VLOOKUP(A117,'[3]Used in Press Release'!$H$3:$R$117,8,FALSE)</f>
        <v>136</v>
      </c>
      <c r="I117" s="22">
        <f>VLOOKUP(A117,'[3]Used in Press Release'!$H$3:$R$117,9,FALSE)</f>
        <v>559</v>
      </c>
      <c r="J117" s="22">
        <f>VLOOKUP(A117,'[3]Used in Press Release'!$H$3:$R$117,10,FALSE)</f>
        <v>612</v>
      </c>
      <c r="K117" s="22">
        <f>B117-(VLOOKUP(A117,'[3]Used in Press Release'!$H$3:$R$117,11,FALSE))</f>
        <v>1733</v>
      </c>
    </row>
    <row r="118" spans="1:11" s="10" customFormat="1" ht="12.75">
      <c r="A118" s="3" t="s">
        <v>114</v>
      </c>
      <c r="B118" s="21">
        <f>VLOOKUP(A118,'[3]Used in Press Release'!$H$3:$R$117,2,FALSE)</f>
        <v>2171</v>
      </c>
      <c r="C118" s="21">
        <f>VLOOKUP(A118,'[3]Used in Press Release'!$H$3:$R$117,3,FALSE)</f>
        <v>2121</v>
      </c>
      <c r="D118" s="22">
        <f>VLOOKUP(A118,'[3]Used in Press Release'!$H$3:$R$117,4,FALSE)</f>
        <v>12</v>
      </c>
      <c r="E118" s="22">
        <f>VLOOKUP(A118,'[3]Used in Press Release'!$H$3:$R$117,5,FALSE)</f>
        <v>5</v>
      </c>
      <c r="F118" s="22">
        <f>VLOOKUP(A118,'[3]Used in Press Release'!$H$3:$R$117,6,FALSE)</f>
        <v>6</v>
      </c>
      <c r="G118" s="22">
        <f>VLOOKUP(A118,'[3]Used in Press Release'!$H$3:$R$117,7,FALSE)</f>
        <v>0</v>
      </c>
      <c r="H118" s="22">
        <f>VLOOKUP(A118,'[3]Used in Press Release'!$H$3:$R$117,8,FALSE)</f>
        <v>13</v>
      </c>
      <c r="I118" s="22">
        <f>VLOOKUP(A118,'[3]Used in Press Release'!$H$3:$R$117,9,FALSE)</f>
        <v>14</v>
      </c>
      <c r="J118" s="22">
        <f>VLOOKUP(A118,'[3]Used in Press Release'!$H$3:$R$117,10,FALSE)</f>
        <v>23</v>
      </c>
      <c r="K118" s="22">
        <f>B118-(VLOOKUP(A118,'[3]Used in Press Release'!$H$3:$R$117,11,FALSE))</f>
        <v>56</v>
      </c>
    </row>
    <row r="119" spans="1:11" s="10" customFormat="1" ht="12.75">
      <c r="A119" s="3" t="s">
        <v>115</v>
      </c>
      <c r="B119" s="21">
        <f>VLOOKUP(A119,'[3]Used in Press Release'!$H$3:$R$117,2,FALSE)</f>
        <v>18815</v>
      </c>
      <c r="C119" s="21">
        <f>VLOOKUP(A119,'[3]Used in Press Release'!$H$3:$R$117,3,FALSE)</f>
        <v>18289</v>
      </c>
      <c r="D119" s="22">
        <f>VLOOKUP(A119,'[3]Used in Press Release'!$H$3:$R$117,4,FALSE)</f>
        <v>88</v>
      </c>
      <c r="E119" s="22">
        <f>VLOOKUP(A119,'[3]Used in Press Release'!$H$3:$R$117,5,FALSE)</f>
        <v>106</v>
      </c>
      <c r="F119" s="22">
        <f>VLOOKUP(A119,'[3]Used in Press Release'!$H$3:$R$117,6,FALSE)</f>
        <v>54</v>
      </c>
      <c r="G119" s="22">
        <f>VLOOKUP(A119,'[3]Used in Press Release'!$H$3:$R$117,7,FALSE)</f>
        <v>8</v>
      </c>
      <c r="H119" s="22">
        <f>VLOOKUP(A119,'[3]Used in Press Release'!$H$3:$R$117,8,FALSE)</f>
        <v>30</v>
      </c>
      <c r="I119" s="22">
        <f>VLOOKUP(A119,'[3]Used in Press Release'!$H$3:$R$117,9,FALSE)</f>
        <v>240</v>
      </c>
      <c r="J119" s="22">
        <f>VLOOKUP(A119,'[3]Used in Press Release'!$H$3:$R$117,10,FALSE)</f>
        <v>238</v>
      </c>
      <c r="K119" s="22">
        <f>B119-(VLOOKUP(A119,'[3]Used in Press Release'!$H$3:$R$117,11,FALSE))</f>
        <v>692</v>
      </c>
    </row>
    <row r="120" spans="1:11" s="10" customFormat="1" ht="12.75">
      <c r="A120" s="4" t="s">
        <v>116</v>
      </c>
      <c r="B120" s="21">
        <f>VLOOKUP(A120,'[3]Used in Press Release'!$H$3:$R$117,2,FALSE)</f>
        <v>319294</v>
      </c>
      <c r="C120" s="21">
        <f>VLOOKUP(A120,'[3]Used in Press Release'!$H$3:$R$117,3,FALSE)</f>
        <v>140267</v>
      </c>
      <c r="D120" s="22">
        <f>VLOOKUP(A120,'[3]Used in Press Release'!$H$3:$R$117,4,FALSE)</f>
        <v>157160</v>
      </c>
      <c r="E120" s="22">
        <f>VLOOKUP(A120,'[3]Used in Press Release'!$H$3:$R$117,5,FALSE)</f>
        <v>838</v>
      </c>
      <c r="F120" s="22">
        <f>VLOOKUP(A120,'[3]Used in Press Release'!$H$3:$R$117,6,FALSE)</f>
        <v>9291</v>
      </c>
      <c r="G120" s="22">
        <f>VLOOKUP(A120,'[3]Used in Press Release'!$H$3:$R$117,7,FALSE)</f>
        <v>74</v>
      </c>
      <c r="H120" s="22">
        <f>VLOOKUP(A120,'[3]Used in Press Release'!$H$3:$R$117,8,FALSE)</f>
        <v>4102</v>
      </c>
      <c r="I120" s="22">
        <f>VLOOKUP(A120,'[3]Used in Press Release'!$H$3:$R$117,9,FALSE)</f>
        <v>7562</v>
      </c>
      <c r="J120" s="22">
        <f>VLOOKUP(A120,'[3]Used in Press Release'!$H$3:$R$117,10,FALSE)</f>
        <v>11130</v>
      </c>
      <c r="K120" s="22">
        <f>B120-(VLOOKUP(A120,'[3]Used in Press Release'!$H$3:$R$117,11,FALSE))</f>
        <v>184592</v>
      </c>
    </row>
    <row r="121" spans="1:11" s="10" customFormat="1" ht="2.25" customHeight="1">
      <c r="A121" s="5"/>
      <c r="B121" s="6"/>
      <c r="C121" s="6"/>
      <c r="D121" s="5"/>
      <c r="E121" s="5"/>
      <c r="F121" s="5"/>
      <c r="G121" s="5"/>
      <c r="H121" s="5"/>
      <c r="I121" s="5"/>
      <c r="J121" s="5"/>
      <c r="K121" s="5"/>
    </row>
    <row r="122" spans="1:11" s="10" customFormat="1" ht="12.75">
      <c r="A122" s="7" t="s">
        <v>0</v>
      </c>
      <c r="B122" s="8">
        <f>SUM(B6:B121)</f>
        <v>5988927</v>
      </c>
      <c r="C122" s="8">
        <f aca="true" t="shared" si="0" ref="C122:K122">SUM(C6:C121)</f>
        <v>4958770</v>
      </c>
      <c r="D122" s="8">
        <f t="shared" si="0"/>
        <v>693391</v>
      </c>
      <c r="E122" s="8">
        <f t="shared" si="0"/>
        <v>27376</v>
      </c>
      <c r="F122" s="8">
        <f t="shared" si="0"/>
        <v>98083</v>
      </c>
      <c r="G122" s="8">
        <f t="shared" si="0"/>
        <v>6261</v>
      </c>
      <c r="H122" s="8">
        <f t="shared" si="0"/>
        <v>80457</v>
      </c>
      <c r="I122" s="8">
        <f t="shared" si="0"/>
        <v>124589</v>
      </c>
      <c r="J122" s="9">
        <f t="shared" si="0"/>
        <v>212470</v>
      </c>
      <c r="K122" s="9">
        <f t="shared" si="0"/>
        <v>1138179</v>
      </c>
    </row>
    <row r="123" spans="1:3" ht="6" customHeight="1">
      <c r="A123" s="11"/>
      <c r="B123" s="12"/>
      <c r="C123" s="12"/>
    </row>
    <row r="124" spans="1:3" ht="15">
      <c r="A124" s="13" t="s">
        <v>136</v>
      </c>
      <c r="B124" s="14"/>
      <c r="C124" s="14"/>
    </row>
    <row r="125" spans="1:3" ht="15">
      <c r="A125" s="13" t="s">
        <v>132</v>
      </c>
      <c r="B125" s="14"/>
      <c r="C125" s="14"/>
    </row>
  </sheetData>
  <sheetProtection/>
  <printOptions horizontalCentered="1"/>
  <pageMargins left="0.7" right="0.7" top="0.75" bottom="0.75" header="0.3" footer="0.3"/>
  <pageSetup fitToHeight="0" fitToWidth="1" horizontalDpi="600" verticalDpi="600" orientation="portrait" scale="74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"/>
  <sheetViews>
    <sheetView zoomScalePageLayoutView="0" workbookViewId="0" topLeftCell="A1">
      <pane ySplit="5" topLeftCell="A92" activePane="bottomLeft" state="frozen"/>
      <selection pane="topLeft" activeCell="A1" sqref="A1"/>
      <selection pane="bottomLeft" activeCell="A124" sqref="A124"/>
    </sheetView>
  </sheetViews>
  <sheetFormatPr defaultColWidth="9.140625" defaultRowHeight="15"/>
  <cols>
    <col min="1" max="1" width="15.421875" style="15" customWidth="1"/>
    <col min="2" max="10" width="10.7109375" style="24" customWidth="1"/>
    <col min="11" max="11" width="10.7109375" style="25" customWidth="1"/>
    <col min="12" max="16384" width="9.140625" style="26" customWidth="1"/>
  </cols>
  <sheetData>
    <row r="1" spans="1:11" s="17" customFormat="1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6"/>
    </row>
    <row r="2" spans="1:11" s="17" customFormat="1" ht="21">
      <c r="A2" s="1" t="s">
        <v>134</v>
      </c>
      <c r="B2" s="1"/>
      <c r="C2" s="1"/>
      <c r="D2" s="1"/>
      <c r="E2" s="1"/>
      <c r="F2" s="1"/>
      <c r="G2" s="1"/>
      <c r="H2" s="1"/>
      <c r="I2" s="1"/>
      <c r="J2" s="1"/>
      <c r="K2" s="16"/>
    </row>
    <row r="3" spans="1:11" s="17" customFormat="1" ht="21">
      <c r="A3" s="1" t="s">
        <v>126</v>
      </c>
      <c r="B3" s="1"/>
      <c r="C3" s="1"/>
      <c r="D3" s="1"/>
      <c r="E3" s="1"/>
      <c r="F3" s="1"/>
      <c r="G3" s="1"/>
      <c r="H3" s="1"/>
      <c r="I3" s="1"/>
      <c r="J3" s="1"/>
      <c r="K3" s="16"/>
    </row>
    <row r="4" spans="1:3" ht="18.75">
      <c r="A4" s="27"/>
      <c r="B4" s="27"/>
      <c r="C4" s="27"/>
    </row>
    <row r="5" spans="1:11" s="20" customFormat="1" ht="75.75" customHeight="1">
      <c r="A5" s="2" t="s">
        <v>1</v>
      </c>
      <c r="B5" s="18" t="s">
        <v>127</v>
      </c>
      <c r="C5" s="18" t="s">
        <v>117</v>
      </c>
      <c r="D5" s="18" t="s">
        <v>118</v>
      </c>
      <c r="E5" s="18" t="s">
        <v>119</v>
      </c>
      <c r="F5" s="18" t="s">
        <v>120</v>
      </c>
      <c r="G5" s="18" t="s">
        <v>121</v>
      </c>
      <c r="H5" s="18" t="s">
        <v>122</v>
      </c>
      <c r="I5" s="18" t="s">
        <v>123</v>
      </c>
      <c r="J5" s="18" t="s">
        <v>124</v>
      </c>
      <c r="K5" s="19" t="s">
        <v>125</v>
      </c>
    </row>
    <row r="6" spans="1:11" s="10" customFormat="1" ht="12.75">
      <c r="A6" s="3" t="s">
        <v>2</v>
      </c>
      <c r="B6" s="35">
        <f>SUM(C6:I6)</f>
        <v>0.9999999999999999</v>
      </c>
      <c r="C6" s="31">
        <f>'County Race 2010'!C6/'County Race 2010'!$B6</f>
        <v>0.9398211426563049</v>
      </c>
      <c r="D6" s="31">
        <f>'County Race 2010'!D6/'County Race 2010'!$B6</f>
        <v>0.015933143281134064</v>
      </c>
      <c r="E6" s="31">
        <f>'County Race 2010'!E6/'County Race 2010'!$B6</f>
        <v>0.003085093919631351</v>
      </c>
      <c r="F6" s="31">
        <f>'County Race 2010'!F6/'County Race 2010'!$B6</f>
        <v>0.01769047526067091</v>
      </c>
      <c r="G6" s="31">
        <f>'County Race 2010'!G6/'County Race 2010'!$B6</f>
        <v>0.0005076736829773109</v>
      </c>
      <c r="H6" s="31">
        <f>'County Race 2010'!H6/'County Race 2010'!$B6</f>
        <v>0.005974928730425274</v>
      </c>
      <c r="I6" s="31">
        <f>'County Race 2010'!I6/'County Race 2010'!$B6</f>
        <v>0.01698754246885617</v>
      </c>
      <c r="J6" s="31">
        <f>'County Race 2010'!J6/'County Race 2010'!$B6</f>
        <v>0.020424102784394892</v>
      </c>
      <c r="K6" s="31">
        <f>'County Race 2010'!K6/'County Race 2010'!$B6</f>
        <v>0.072480181200453</v>
      </c>
    </row>
    <row r="7" spans="1:11" s="10" customFormat="1" ht="12.75">
      <c r="A7" s="3" t="s">
        <v>3</v>
      </c>
      <c r="B7" s="35">
        <f aca="true" t="shared" si="0" ref="B7:B70">SUM(C7:I7)</f>
        <v>1</v>
      </c>
      <c r="C7" s="31">
        <f>'County Race 2010'!C7/'County Race 2010'!$B7</f>
        <v>0.9740905673471748</v>
      </c>
      <c r="D7" s="31">
        <f>'County Race 2010'!D7/'County Race 2010'!$B7</f>
        <v>0.004164015962061188</v>
      </c>
      <c r="E7" s="31">
        <f>'County Race 2010'!E7/'County Race 2010'!$B7</f>
        <v>0.002949511306460008</v>
      </c>
      <c r="F7" s="31">
        <f>'County Race 2010'!F7/'County Race 2010'!$B7</f>
        <v>0.004337516627147071</v>
      </c>
      <c r="G7" s="31">
        <f>'County Race 2010'!G7/'County Race 2010'!$B7</f>
        <v>0.00011566711005725522</v>
      </c>
      <c r="H7" s="31">
        <f>'County Race 2010'!H7/'County Race 2010'!$B7</f>
        <v>0.003123011971545891</v>
      </c>
      <c r="I7" s="31">
        <f>'County Race 2010'!I7/'County Race 2010'!$B7</f>
        <v>0.011219709675553757</v>
      </c>
      <c r="J7" s="31">
        <f>'County Race 2010'!J7/'County Race 2010'!$B7</f>
        <v>0.016771730958302006</v>
      </c>
      <c r="K7" s="31">
        <f>'County Race 2010'!K7/'County Race 2010'!$B7</f>
        <v>0.037591810768607944</v>
      </c>
    </row>
    <row r="8" spans="1:11" s="10" customFormat="1" ht="12.75">
      <c r="A8" s="3" t="s">
        <v>4</v>
      </c>
      <c r="B8" s="35">
        <f t="shared" si="0"/>
        <v>0.9999999999999999</v>
      </c>
      <c r="C8" s="31">
        <f>'County Race 2010'!C8/'County Race 2010'!$B8</f>
        <v>0.9850483729111698</v>
      </c>
      <c r="D8" s="31">
        <f>'County Race 2010'!D8/'County Race 2010'!$B8</f>
        <v>0.002990325417766051</v>
      </c>
      <c r="E8" s="31">
        <f>'County Race 2010'!E8/'County Race 2010'!$B8</f>
        <v>0.001759014951627089</v>
      </c>
      <c r="F8" s="31">
        <f>'County Race 2010'!F8/'County Race 2010'!$B8</f>
        <v>0.0015831134564643799</v>
      </c>
      <c r="G8" s="31">
        <f>'County Race 2010'!G8/'County Race 2010'!$B8</f>
        <v>0.0005277044854881266</v>
      </c>
      <c r="H8" s="31">
        <f>'County Race 2010'!H8/'County Race 2010'!$B8</f>
        <v>0.0008795074758135445</v>
      </c>
      <c r="I8" s="31">
        <f>'County Race 2010'!I8/'County Race 2010'!$B8</f>
        <v>0.007211961301671064</v>
      </c>
      <c r="J8" s="31">
        <f>'County Race 2010'!J8/'County Race 2010'!$B8</f>
        <v>0.009674582233948988</v>
      </c>
      <c r="K8" s="31">
        <f>'County Race 2010'!K8/'County Race 2010'!$B8</f>
        <v>0.022691292875989446</v>
      </c>
    </row>
    <row r="9" spans="1:11" s="10" customFormat="1" ht="12.75">
      <c r="A9" s="3" t="s">
        <v>5</v>
      </c>
      <c r="B9" s="35">
        <f t="shared" si="0"/>
        <v>1</v>
      </c>
      <c r="C9" s="31">
        <f>'County Race 2010'!C9/'County Race 2010'!$B9</f>
        <v>0.8982333816444044</v>
      </c>
      <c r="D9" s="31">
        <f>'County Race 2010'!D9/'County Race 2010'!$B9</f>
        <v>0.06447569430843354</v>
      </c>
      <c r="E9" s="31">
        <f>'County Race 2010'!E9/'County Race 2010'!$B9</f>
        <v>0.003564573622155196</v>
      </c>
      <c r="F9" s="31">
        <f>'County Race 2010'!F9/'County Race 2010'!$B9</f>
        <v>0.004504680951075248</v>
      </c>
      <c r="G9" s="31">
        <f>'County Race 2010'!G9/'County Race 2010'!$B9</f>
        <v>0.00031336910964001725</v>
      </c>
      <c r="H9" s="31">
        <f>'County Race 2010'!H9/'County Race 2010'!$B9</f>
        <v>0.011672999334090642</v>
      </c>
      <c r="I9" s="31">
        <f>'County Race 2010'!I9/'County Race 2010'!$B9</f>
        <v>0.017235301030200947</v>
      </c>
      <c r="J9" s="31">
        <f>'County Race 2010'!J9/'County Race 2010'!$B9</f>
        <v>0.02604880723882643</v>
      </c>
      <c r="K9" s="31">
        <f>'County Race 2010'!K9/'County Race 2010'!$B9</f>
        <v>0.11422304046378629</v>
      </c>
    </row>
    <row r="10" spans="1:11" s="10" customFormat="1" ht="12.75">
      <c r="A10" s="3" t="s">
        <v>6</v>
      </c>
      <c r="B10" s="35">
        <f t="shared" si="0"/>
        <v>1</v>
      </c>
      <c r="C10" s="31">
        <f>'County Race 2010'!C10/'County Race 2010'!$B10</f>
        <v>0.9212012248223165</v>
      </c>
      <c r="D10" s="31">
        <f>'County Race 2010'!D10/'County Race 2010'!$B10</f>
        <v>0.003005871281287749</v>
      </c>
      <c r="E10" s="31">
        <f>'County Race 2010'!E10/'County Race 2010'!$B10</f>
        <v>0.008905244824002023</v>
      </c>
      <c r="F10" s="31">
        <f>'County Race 2010'!F10/'County Race 2010'!$B10</f>
        <v>0.013119083068797933</v>
      </c>
      <c r="G10" s="31">
        <f>'County Race 2010'!G10/'County Race 2010'!$B10</f>
        <v>0.00022473803972244852</v>
      </c>
      <c r="H10" s="31">
        <f>'County Race 2010'!H10/'County Race 2010'!$B10</f>
        <v>0.03463775037222238</v>
      </c>
      <c r="I10" s="31">
        <f>'County Race 2010'!I10/'County Race 2010'!$B10</f>
        <v>0.01890608759165098</v>
      </c>
      <c r="J10" s="31">
        <f>'County Race 2010'!J10/'County Race 2010'!$B10</f>
        <v>0.07711323987976515</v>
      </c>
      <c r="K10" s="31">
        <f>'County Race 2010'!K10/'County Race 2010'!$B10</f>
        <v>0.11495350731803242</v>
      </c>
    </row>
    <row r="11" spans="1:11" s="10" customFormat="1" ht="12.75">
      <c r="A11" s="3" t="s">
        <v>7</v>
      </c>
      <c r="B11" s="35">
        <f t="shared" si="0"/>
        <v>0.9999999999999999</v>
      </c>
      <c r="C11" s="31">
        <f>'County Race 2010'!C11/'County Race 2010'!$B11</f>
        <v>0.9504918561522335</v>
      </c>
      <c r="D11" s="31">
        <f>'County Race 2010'!D11/'County Race 2010'!$B11</f>
        <v>0.0037897113368811483</v>
      </c>
      <c r="E11" s="31">
        <f>'County Race 2010'!E11/'County Race 2010'!$B11</f>
        <v>0.011449766166747298</v>
      </c>
      <c r="F11" s="31">
        <f>'County Race 2010'!F11/'County Race 2010'!$B11</f>
        <v>0.002338332527011772</v>
      </c>
      <c r="G11" s="31">
        <f>'County Race 2010'!G11/'County Race 2010'!$B11</f>
        <v>0.0003225286244154169</v>
      </c>
      <c r="H11" s="31">
        <f>'County Race 2010'!H11/'County Race 2010'!$B11</f>
        <v>0.006934365424931463</v>
      </c>
      <c r="I11" s="31">
        <f>'County Race 2010'!I11/'County Race 2010'!$B11</f>
        <v>0.02467343976777939</v>
      </c>
      <c r="J11" s="31">
        <f>'County Race 2010'!J11/'County Race 2010'!$B11</f>
        <v>0.018626028059990325</v>
      </c>
      <c r="K11" s="31">
        <f>'County Race 2010'!K11/'County Race 2010'!$B11</f>
        <v>0.056281244960490244</v>
      </c>
    </row>
    <row r="12" spans="1:11" s="10" customFormat="1" ht="12.75">
      <c r="A12" s="3" t="s">
        <v>8</v>
      </c>
      <c r="B12" s="35">
        <f t="shared" si="0"/>
        <v>0.9999999999999999</v>
      </c>
      <c r="C12" s="31">
        <f>'County Race 2010'!C12/'County Race 2010'!$B12</f>
        <v>0.9656871370754883</v>
      </c>
      <c r="D12" s="31">
        <f>'County Race 2010'!D12/'County Race 2010'!$B12</f>
        <v>0.008798169980644026</v>
      </c>
      <c r="E12" s="31">
        <f>'County Race 2010'!E12/'County Race 2010'!$B12</f>
        <v>0.006100064519913191</v>
      </c>
      <c r="F12" s="31">
        <f>'County Race 2010'!F12/'County Race 2010'!$B12</f>
        <v>0.0015836705965159247</v>
      </c>
      <c r="G12" s="31">
        <f>'County Race 2010'!G12/'County Race 2010'!$B12</f>
        <v>0.00011730893307525368</v>
      </c>
      <c r="H12" s="31">
        <f>'County Race 2010'!H12/'County Race 2010'!$B12</f>
        <v>0.0038711947914833716</v>
      </c>
      <c r="I12" s="31">
        <f>'County Race 2010'!I12/'County Race 2010'!$B12</f>
        <v>0.013842454102879934</v>
      </c>
      <c r="J12" s="31">
        <f>'County Race 2010'!J12/'County Race 2010'!$B12</f>
        <v>0.016129978297847382</v>
      </c>
      <c r="K12" s="31">
        <f>'County Race 2010'!K12/'County Race 2010'!$B12</f>
        <v>0.04416681330283301</v>
      </c>
    </row>
    <row r="13" spans="1:11" s="10" customFormat="1" ht="12.75">
      <c r="A13" s="3" t="s">
        <v>9</v>
      </c>
      <c r="B13" s="35">
        <f t="shared" si="0"/>
        <v>1</v>
      </c>
      <c r="C13" s="31">
        <f>'County Race 2010'!C13/'County Race 2010'!$B13</f>
        <v>0.9712426532325776</v>
      </c>
      <c r="D13" s="31">
        <f>'County Race 2010'!D13/'County Race 2010'!$B13</f>
        <v>0.003043660789252729</v>
      </c>
      <c r="E13" s="31">
        <f>'County Race 2010'!E13/'County Race 2010'!$B13</f>
        <v>0.006139798488664987</v>
      </c>
      <c r="F13" s="31">
        <f>'County Race 2010'!F13/'County Race 2010'!$B13</f>
        <v>0.0028337531486146094</v>
      </c>
      <c r="G13" s="31">
        <f>'County Race 2010'!G13/'County Race 2010'!$B13</f>
        <v>0.00026238455079764903</v>
      </c>
      <c r="H13" s="31">
        <f>'County Race 2010'!H13/'County Race 2010'!$B13</f>
        <v>0.0030961376994122587</v>
      </c>
      <c r="I13" s="31">
        <f>'County Race 2010'!I13/'County Race 2010'!$B13</f>
        <v>0.0133816120906801</v>
      </c>
      <c r="J13" s="31">
        <f>'County Race 2010'!J13/'County Race 2010'!$B13</f>
        <v>0.015270780856423173</v>
      </c>
      <c r="K13" s="31">
        <f>'County Race 2010'!K13/'County Race 2010'!$B13</f>
        <v>0.039095298068849704</v>
      </c>
    </row>
    <row r="14" spans="1:11" s="10" customFormat="1" ht="12.75">
      <c r="A14" s="3" t="s">
        <v>10</v>
      </c>
      <c r="B14" s="35">
        <f t="shared" si="0"/>
        <v>0.9999999999999999</v>
      </c>
      <c r="C14" s="31">
        <f>'County Race 2010'!C14/'County Race 2010'!$B14</f>
        <v>0.9792121653320391</v>
      </c>
      <c r="D14" s="31">
        <f>'County Race 2010'!D14/'County Race 2010'!$B14</f>
        <v>0.002588368518967888</v>
      </c>
      <c r="E14" s="31">
        <f>'County Race 2010'!E14/'County Race 2010'!$B14</f>
        <v>0.006228261748766481</v>
      </c>
      <c r="F14" s="31">
        <f>'County Race 2010'!F14/'County Race 2010'!$B14</f>
        <v>0.002103049421661409</v>
      </c>
      <c r="G14" s="31">
        <f>'County Race 2010'!G14/'County Race 2010'!$B14</f>
        <v>0</v>
      </c>
      <c r="H14" s="31">
        <f>'County Race 2010'!H14/'County Race 2010'!$B14</f>
        <v>0.001455957291919437</v>
      </c>
      <c r="I14" s="31">
        <f>'County Race 2010'!I14/'County Race 2010'!$B14</f>
        <v>0.008412197686645636</v>
      </c>
      <c r="J14" s="31">
        <f>'County Race 2010'!J14/'County Race 2010'!$B14</f>
        <v>0.007926878589339157</v>
      </c>
      <c r="K14" s="31">
        <f>'County Race 2010'!K14/'County Race 2010'!$B14</f>
        <v>0.02636900428698536</v>
      </c>
    </row>
    <row r="15" spans="1:11" s="10" customFormat="1" ht="12.75">
      <c r="A15" s="3" t="s">
        <v>11</v>
      </c>
      <c r="B15" s="35">
        <f t="shared" si="0"/>
        <v>1</v>
      </c>
      <c r="C15" s="31">
        <f>'County Race 2010'!C15/'County Race 2010'!$B15</f>
        <v>0.8277136287059923</v>
      </c>
      <c r="D15" s="31">
        <f>'County Race 2010'!D15/'County Race 2010'!$B15</f>
        <v>0.09290958055114915</v>
      </c>
      <c r="E15" s="31">
        <f>'County Race 2010'!E15/'County Race 2010'!$B15</f>
        <v>0.0038366473604603975</v>
      </c>
      <c r="F15" s="31">
        <f>'County Race 2010'!F15/'County Race 2010'!$B15</f>
        <v>0.03777622016453314</v>
      </c>
      <c r="G15" s="31">
        <f>'County Race 2010'!G15/'County Race 2010'!$B15</f>
        <v>0.0005718080200686169</v>
      </c>
      <c r="H15" s="31">
        <f>'County Race 2010'!H15/'County Race 2010'!$B15</f>
        <v>0.009075146641089018</v>
      </c>
      <c r="I15" s="31">
        <f>'County Race 2010'!I15/'County Race 2010'!$B15</f>
        <v>0.02811696855670737</v>
      </c>
      <c r="J15" s="31">
        <f>'County Race 2010'!J15/'County Race 2010'!$B15</f>
        <v>0.03009677697027828</v>
      </c>
      <c r="K15" s="31">
        <f>'County Race 2010'!K15/'County Race 2010'!$B15</f>
        <v>0.19038747678951318</v>
      </c>
    </row>
    <row r="16" spans="1:11" s="10" customFormat="1" ht="12.75">
      <c r="A16" s="3" t="s">
        <v>12</v>
      </c>
      <c r="B16" s="35">
        <f t="shared" si="0"/>
        <v>1</v>
      </c>
      <c r="C16" s="31">
        <f>'County Race 2010'!C16/'County Race 2010'!$B16</f>
        <v>0.8906066075492427</v>
      </c>
      <c r="D16" s="31">
        <f>'County Race 2010'!D16/'County Race 2010'!$B16</f>
        <v>0.0522639880718826</v>
      </c>
      <c r="E16" s="31">
        <f>'County Race 2010'!E16/'County Race 2010'!$B16</f>
        <v>0.004439412114213967</v>
      </c>
      <c r="F16" s="31">
        <f>'County Race 2010'!F16/'County Race 2010'!$B16</f>
        <v>0.008094079662784049</v>
      </c>
      <c r="G16" s="31">
        <f>'County Race 2010'!G16/'County Race 2010'!$B16</f>
        <v>0.002073967780630262</v>
      </c>
      <c r="H16" s="31">
        <f>'County Race 2010'!H16/'County Race 2010'!$B16</f>
        <v>0.018026703736505195</v>
      </c>
      <c r="I16" s="31">
        <f>'County Race 2010'!I16/'County Race 2010'!$B16</f>
        <v>0.0244952410847412</v>
      </c>
      <c r="J16" s="31">
        <f>'County Race 2010'!J16/'County Race 2010'!$B16</f>
        <v>0.05239851571170727</v>
      </c>
      <c r="K16" s="31">
        <f>'County Race 2010'!K16/'County Race 2010'!$B16</f>
        <v>0.1374872479008083</v>
      </c>
    </row>
    <row r="17" spans="1:11" s="10" customFormat="1" ht="12.75">
      <c r="A17" s="3" t="s">
        <v>13</v>
      </c>
      <c r="B17" s="35">
        <f t="shared" si="0"/>
        <v>1</v>
      </c>
      <c r="C17" s="31">
        <f>'County Race 2010'!C17/'County Race 2010'!$B17</f>
        <v>0.9080712249380755</v>
      </c>
      <c r="D17" s="31">
        <f>'County Race 2010'!D17/'County Race 2010'!$B17</f>
        <v>0.05271767070150021</v>
      </c>
      <c r="E17" s="31">
        <f>'County Race 2010'!E17/'County Race 2010'!$B17</f>
        <v>0.0054680562695705</v>
      </c>
      <c r="F17" s="31">
        <f>'County Race 2010'!F17/'County Race 2010'!$B17</f>
        <v>0.006613076599523298</v>
      </c>
      <c r="G17" s="31">
        <f>'County Race 2010'!G17/'County Race 2010'!$B17</f>
        <v>0.00035051642753657053</v>
      </c>
      <c r="H17" s="31">
        <f>'County Race 2010'!H17/'County Race 2010'!$B17</f>
        <v>0.005164275365705473</v>
      </c>
      <c r="I17" s="31">
        <f>'County Race 2010'!I17/'County Race 2010'!$B17</f>
        <v>0.021615179698088516</v>
      </c>
      <c r="J17" s="31">
        <f>'County Race 2010'!J17/'County Race 2010'!$B17</f>
        <v>0.015562929382623733</v>
      </c>
      <c r="K17" s="31">
        <f>'County Race 2010'!K17/'County Race 2010'!$B17</f>
        <v>0.10024769827545918</v>
      </c>
    </row>
    <row r="18" spans="1:11" s="10" customFormat="1" ht="12.75">
      <c r="A18" s="3" t="s">
        <v>14</v>
      </c>
      <c r="B18" s="35">
        <f t="shared" si="0"/>
        <v>1</v>
      </c>
      <c r="C18" s="31">
        <f>'County Race 2010'!C18/'County Race 2010'!$B18</f>
        <v>0.9646646859083192</v>
      </c>
      <c r="D18" s="31">
        <f>'County Race 2010'!D18/'County Race 2010'!$B18</f>
        <v>0.004244482173174873</v>
      </c>
      <c r="E18" s="31">
        <f>'County Race 2010'!E18/'County Race 2010'!$B18</f>
        <v>0.0038200339558573855</v>
      </c>
      <c r="F18" s="31">
        <f>'County Race 2010'!F18/'County Race 2010'!$B18</f>
        <v>0.0019100169779286927</v>
      </c>
      <c r="G18" s="31">
        <f>'County Race 2010'!G18/'County Race 2010'!$B18</f>
        <v>0.00021222410865874363</v>
      </c>
      <c r="H18" s="31">
        <f>'County Race 2010'!H18/'County Race 2010'!$B18</f>
        <v>0.008488964346349746</v>
      </c>
      <c r="I18" s="31">
        <f>'County Race 2010'!I18/'County Race 2010'!$B18</f>
        <v>0.016659592529711376</v>
      </c>
      <c r="J18" s="31">
        <f>'County Race 2010'!J18/'County Race 2010'!$B18</f>
        <v>0.015174023769100169</v>
      </c>
      <c r="K18" s="31">
        <f>'County Race 2010'!K18/'County Race 2010'!$B18</f>
        <v>0.04127758913412564</v>
      </c>
    </row>
    <row r="19" spans="1:11" s="10" customFormat="1" ht="12.75">
      <c r="A19" s="3" t="s">
        <v>15</v>
      </c>
      <c r="B19" s="35">
        <f t="shared" si="0"/>
        <v>1</v>
      </c>
      <c r="C19" s="31">
        <f>'County Race 2010'!C19/'County Race 2010'!$B19</f>
        <v>0.9198321754037715</v>
      </c>
      <c r="D19" s="31">
        <f>'County Race 2010'!D19/'County Race 2010'!$B19</f>
        <v>0.045835964991428314</v>
      </c>
      <c r="E19" s="31">
        <f>'County Race 2010'!E19/'County Race 2010'!$B19</f>
        <v>0.004894884056663358</v>
      </c>
      <c r="F19" s="31">
        <f>'County Race 2010'!F19/'County Race 2010'!$B19</f>
        <v>0.00552648199945863</v>
      </c>
      <c r="G19" s="31">
        <f>'County Race 2010'!G19/'County Race 2010'!$B19</f>
        <v>0.0003834701795542723</v>
      </c>
      <c r="H19" s="31">
        <f>'County Race 2010'!H19/'County Race 2010'!$B19</f>
        <v>0.004533970946494632</v>
      </c>
      <c r="I19" s="31">
        <f>'County Race 2010'!I19/'County Race 2010'!$B19</f>
        <v>0.01899305242262925</v>
      </c>
      <c r="J19" s="31">
        <f>'County Race 2010'!J19/'County Race 2010'!$B19</f>
        <v>0.01594784805558062</v>
      </c>
      <c r="K19" s="31">
        <f>'County Race 2010'!K19/'County Race 2010'!$B19</f>
        <v>0.0898222502932419</v>
      </c>
    </row>
    <row r="20" spans="1:11" s="10" customFormat="1" ht="12.75">
      <c r="A20" s="3" t="s">
        <v>16</v>
      </c>
      <c r="B20" s="35">
        <f t="shared" si="0"/>
        <v>1</v>
      </c>
      <c r="C20" s="31">
        <f>'County Race 2010'!C20/'County Race 2010'!$B20</f>
        <v>0.9651379482750784</v>
      </c>
      <c r="D20" s="31">
        <f>'County Race 2010'!D20/'County Race 2010'!$B20</f>
        <v>0.0040679969092313984</v>
      </c>
      <c r="E20" s="31">
        <f>'County Race 2010'!E20/'County Race 2010'!$B20</f>
        <v>0.00497704649788646</v>
      </c>
      <c r="F20" s="31">
        <f>'County Race 2010'!F20/'County Race 2010'!$B20</f>
        <v>0.0041816281078132815</v>
      </c>
      <c r="G20" s="31">
        <f>'County Race 2010'!G20/'County Race 2010'!$B20</f>
        <v>0.00018180991773101223</v>
      </c>
      <c r="H20" s="31">
        <f>'County Race 2010'!H20/'County Race 2010'!$B20</f>
        <v>0.008226898777328304</v>
      </c>
      <c r="I20" s="31">
        <f>'County Race 2010'!I20/'County Race 2010'!$B20</f>
        <v>0.01322667151493114</v>
      </c>
      <c r="J20" s="31">
        <f>'County Race 2010'!J20/'County Race 2010'!$B20</f>
        <v>0.0230444070724058</v>
      </c>
      <c r="K20" s="31">
        <f>'County Race 2010'!K20/'County Race 2010'!$B20</f>
        <v>0.04747511476751057</v>
      </c>
    </row>
    <row r="21" spans="1:11" s="10" customFormat="1" ht="12.75">
      <c r="A21" s="3" t="s">
        <v>17</v>
      </c>
      <c r="B21" s="35">
        <f t="shared" si="0"/>
        <v>1</v>
      </c>
      <c r="C21" s="31">
        <f>'County Race 2010'!C21/'County Race 2010'!$B21</f>
        <v>0.8871871448582076</v>
      </c>
      <c r="D21" s="31">
        <f>'County Race 2010'!D21/'County Race 2010'!$B21</f>
        <v>0.07043370246055448</v>
      </c>
      <c r="E21" s="31">
        <f>'County Race 2010'!E21/'County Race 2010'!$B21</f>
        <v>0.0024579115680418637</v>
      </c>
      <c r="F21" s="31">
        <f>'County Race 2010'!F21/'County Race 2010'!$B21</f>
        <v>0.011866691333879536</v>
      </c>
      <c r="G21" s="31">
        <f>'County Race 2010'!G21/'County Race 2010'!$B21</f>
        <v>0.0003039353014245315</v>
      </c>
      <c r="H21" s="31">
        <f>'County Race 2010'!H21/'County Race 2010'!$B21</f>
        <v>0.00938235060919206</v>
      </c>
      <c r="I21" s="31">
        <f>'County Race 2010'!I21/'County Race 2010'!$B21</f>
        <v>0.01836826386869995</v>
      </c>
      <c r="J21" s="31">
        <f>'County Race 2010'!J21/'County Race 2010'!$B21</f>
        <v>0.019504717604461243</v>
      </c>
      <c r="K21" s="31">
        <f>'County Race 2010'!K21/'County Race 2010'!$B21</f>
        <v>0.12080767502708989</v>
      </c>
    </row>
    <row r="22" spans="1:11" s="10" customFormat="1" ht="12.75">
      <c r="A22" s="3" t="s">
        <v>18</v>
      </c>
      <c r="B22" s="35">
        <f t="shared" si="0"/>
        <v>1</v>
      </c>
      <c r="C22" s="31">
        <f>'County Race 2010'!C22/'County Race 2010'!$B22</f>
        <v>0.9662183969876278</v>
      </c>
      <c r="D22" s="31">
        <f>'County Race 2010'!D22/'County Race 2010'!$B22</f>
        <v>0.016568047337278107</v>
      </c>
      <c r="E22" s="31">
        <f>'County Race 2010'!E22/'County Race 2010'!$B22</f>
        <v>0.0022592791823561054</v>
      </c>
      <c r="F22" s="31">
        <f>'County Race 2010'!F22/'County Race 2010'!$B22</f>
        <v>0.0012910166756320601</v>
      </c>
      <c r="G22" s="31">
        <f>'County Race 2010'!G22/'County Race 2010'!$B22</f>
        <v>0.0008606777837547069</v>
      </c>
      <c r="H22" s="31">
        <f>'County Race 2010'!H22/'County Race 2010'!$B22</f>
        <v>0.001828940290478752</v>
      </c>
      <c r="I22" s="31">
        <f>'County Race 2010'!I22/'County Race 2010'!$B22</f>
        <v>0.010973641742872513</v>
      </c>
      <c r="J22" s="31">
        <f>'County Race 2010'!J22/'County Race 2010'!$B22</f>
        <v>0.012694997310381926</v>
      </c>
      <c r="K22" s="31">
        <f>'County Race 2010'!K22/'County Race 2010'!$B22</f>
        <v>0.043249058633674016</v>
      </c>
    </row>
    <row r="23" spans="1:11" s="10" customFormat="1" ht="12.75">
      <c r="A23" s="3" t="s">
        <v>19</v>
      </c>
      <c r="B23" s="35">
        <f t="shared" si="0"/>
        <v>1</v>
      </c>
      <c r="C23" s="31">
        <f>'County Race 2010'!C23/'County Race 2010'!$B23</f>
        <v>0.9661612130885874</v>
      </c>
      <c r="D23" s="31">
        <f>'County Race 2010'!D23/'County Race 2010'!$B23</f>
        <v>0.0011173184357541898</v>
      </c>
      <c r="E23" s="31">
        <f>'County Race 2010'!E23/'County Race 2010'!$B23</f>
        <v>0.0111731843575419</v>
      </c>
      <c r="F23" s="31">
        <f>'County Race 2010'!F23/'County Race 2010'!$B23</f>
        <v>0.0014365522745411015</v>
      </c>
      <c r="G23" s="31">
        <f>'County Race 2010'!G23/'County Race 2010'!$B23</f>
        <v>0.0001596169193934557</v>
      </c>
      <c r="H23" s="31">
        <f>'County Race 2010'!H23/'County Race 2010'!$B23</f>
        <v>0.0039904229848363925</v>
      </c>
      <c r="I23" s="31">
        <f>'County Race 2010'!I23/'County Race 2010'!$B23</f>
        <v>0.01596169193934557</v>
      </c>
      <c r="J23" s="31">
        <f>'County Race 2010'!J23/'County Race 2010'!$B23</f>
        <v>0.016600159616919394</v>
      </c>
      <c r="K23" s="31">
        <f>'County Race 2010'!K23/'County Race 2010'!$B23</f>
        <v>0.04357541899441341</v>
      </c>
    </row>
    <row r="24" spans="1:11" s="10" customFormat="1" ht="12.75">
      <c r="A24" s="3" t="s">
        <v>20</v>
      </c>
      <c r="B24" s="35">
        <f t="shared" si="0"/>
        <v>1</v>
      </c>
      <c r="C24" s="31">
        <f>'County Race 2010'!C24/'County Race 2010'!$B24</f>
        <v>0.9173988218500573</v>
      </c>
      <c r="D24" s="31">
        <f>'County Race 2010'!D24/'County Race 2010'!$B24</f>
        <v>0.03535455075494079</v>
      </c>
      <c r="E24" s="31">
        <f>'County Race 2010'!E24/'County Race 2010'!$B24</f>
        <v>0.005468545809123626</v>
      </c>
      <c r="F24" s="31">
        <f>'County Race 2010'!F24/'County Race 2010'!$B24</f>
        <v>0.0064436357787651544</v>
      </c>
      <c r="G24" s="31">
        <f>'County Race 2010'!G24/'County Race 2010'!$B24</f>
        <v>0.0006835682261404532</v>
      </c>
      <c r="H24" s="31">
        <f>'County Race 2010'!H24/'County Race 2010'!$B24</f>
        <v>0.014173988218500574</v>
      </c>
      <c r="I24" s="31">
        <f>'County Race 2010'!I24/'County Race 2010'!$B24</f>
        <v>0.020476889362472106</v>
      </c>
      <c r="J24" s="31">
        <f>'County Race 2010'!J24/'County Race 2010'!$B24</f>
        <v>0.04008926596835481</v>
      </c>
      <c r="K24" s="31">
        <f>'County Race 2010'!K24/'County Race 2010'!$B24</f>
        <v>0.10453567622992019</v>
      </c>
    </row>
    <row r="25" spans="1:11" s="10" customFormat="1" ht="12.75">
      <c r="A25" s="3" t="s">
        <v>21</v>
      </c>
      <c r="B25" s="35">
        <f t="shared" si="0"/>
        <v>0.9999999999999999</v>
      </c>
      <c r="C25" s="31">
        <f>'County Race 2010'!C25/'County Race 2010'!$B25</f>
        <v>0.9686740094407095</v>
      </c>
      <c r="D25" s="31">
        <f>'County Race 2010'!D25/'County Race 2010'!$B25</f>
        <v>0.0010012873694750393</v>
      </c>
      <c r="E25" s="31">
        <f>'County Race 2010'!E25/'County Race 2010'!$B25</f>
        <v>0.005936203690459162</v>
      </c>
      <c r="F25" s="31">
        <f>'County Race 2010'!F25/'County Race 2010'!$B25</f>
        <v>0.0031469031612072667</v>
      </c>
      <c r="G25" s="31">
        <f>'County Race 2010'!G25/'County Race 2010'!$B25</f>
        <v>0.00021456157917322272</v>
      </c>
      <c r="H25" s="31">
        <f>'County Race 2010'!H25/'County Race 2010'!$B25</f>
        <v>0.0034329852667715635</v>
      </c>
      <c r="I25" s="31">
        <f>'County Race 2010'!I25/'County Race 2010'!$B25</f>
        <v>0.017594049492204264</v>
      </c>
      <c r="J25" s="31">
        <f>'County Race 2010'!J25/'County Race 2010'!$B25</f>
        <v>0.014590187383779145</v>
      </c>
      <c r="K25" s="31">
        <f>'County Race 2010'!K25/'County Race 2010'!$B25</f>
        <v>0.03933628951509083</v>
      </c>
    </row>
    <row r="26" spans="1:11" s="10" customFormat="1" ht="12.75">
      <c r="A26" s="3" t="s">
        <v>22</v>
      </c>
      <c r="B26" s="35">
        <f t="shared" si="0"/>
        <v>1</v>
      </c>
      <c r="C26" s="31">
        <f>'County Race 2010'!C26/'County Race 2010'!$B26</f>
        <v>0.9667986208657898</v>
      </c>
      <c r="D26" s="31">
        <f>'County Race 2010'!D26/'County Race 2010'!$B26</f>
        <v>0.019920827480526114</v>
      </c>
      <c r="E26" s="31">
        <f>'County Race 2010'!E26/'County Race 2010'!$B26</f>
        <v>0.002426254629038437</v>
      </c>
      <c r="F26" s="31">
        <f>'County Race 2010'!F26/'County Race 2010'!$B26</f>
        <v>0.0008938832843825821</v>
      </c>
      <c r="G26" s="31">
        <f>'County Race 2010'!G26/'County Race 2010'!$B26</f>
        <v>0</v>
      </c>
      <c r="H26" s="31">
        <f>'County Race 2010'!H26/'County Race 2010'!$B26</f>
        <v>0.0015323713446558549</v>
      </c>
      <c r="I26" s="31">
        <f>'County Race 2010'!I26/'County Race 2010'!$B26</f>
        <v>0.008428042395607202</v>
      </c>
      <c r="J26" s="31">
        <f>'County Race 2010'!J26/'County Race 2010'!$B26</f>
        <v>0.005107904482186183</v>
      </c>
      <c r="K26" s="31">
        <f>'County Race 2010'!K26/'County Race 2010'!$B26</f>
        <v>0.03664921465968586</v>
      </c>
    </row>
    <row r="27" spans="1:11" s="10" customFormat="1" ht="12.75">
      <c r="A27" s="3" t="s">
        <v>23</v>
      </c>
      <c r="B27" s="35">
        <f t="shared" si="0"/>
        <v>1</v>
      </c>
      <c r="C27" s="31">
        <f>'County Race 2010'!C27/'County Race 2010'!$B27</f>
        <v>0.9573764563044096</v>
      </c>
      <c r="D27" s="31">
        <f>'County Race 2010'!D27/'County Race 2010'!$B27</f>
        <v>0.005799385187672755</v>
      </c>
      <c r="E27" s="31">
        <f>'County Race 2010'!E27/'County Race 2010'!$B27</f>
        <v>0.00634186665288936</v>
      </c>
      <c r="F27" s="31">
        <f>'County Race 2010'!F27/'County Race 2010'!$B27</f>
        <v>0.005076076567383948</v>
      </c>
      <c r="G27" s="31">
        <f>'County Race 2010'!G27/'County Race 2010'!$B27</f>
        <v>0.0006845599442019064</v>
      </c>
      <c r="H27" s="31">
        <f>'County Race 2010'!H27/'County Race 2010'!$B27</f>
        <v>0.007000594146366666</v>
      </c>
      <c r="I27" s="31">
        <f>'County Race 2010'!I27/'County Race 2010'!$B27</f>
        <v>0.017721061197075765</v>
      </c>
      <c r="J27" s="31">
        <f>'County Race 2010'!J27/'County Race 2010'!$B27</f>
        <v>0.02451499573764563</v>
      </c>
      <c r="K27" s="31">
        <f>'County Race 2010'!K27/'County Race 2010'!$B27</f>
        <v>0.05734804060861254</v>
      </c>
    </row>
    <row r="28" spans="1:11" s="10" customFormat="1" ht="12.75">
      <c r="A28" s="3" t="s">
        <v>24</v>
      </c>
      <c r="B28" s="35">
        <f t="shared" si="0"/>
        <v>1</v>
      </c>
      <c r="C28" s="31">
        <f>'County Race 2010'!C28/'County Race 2010'!$B28</f>
        <v>0.9820703179717047</v>
      </c>
      <c r="D28" s="31">
        <f>'County Race 2010'!D28/'County Race 2010'!$B28</f>
        <v>0.0026614371760750807</v>
      </c>
      <c r="E28" s="31">
        <f>'County Race 2010'!E28/'County Race 2010'!$B28</f>
        <v>0.0012606807676145118</v>
      </c>
      <c r="F28" s="31">
        <f>'County Race 2010'!F28/'County Race 2010'!$B28</f>
        <v>0.003221739739459308</v>
      </c>
      <c r="G28" s="31">
        <f>'County Race 2010'!G28/'County Race 2010'!$B28</f>
        <v>0</v>
      </c>
      <c r="H28" s="31">
        <f>'County Race 2010'!H28/'County Race 2010'!$B28</f>
        <v>0.0007003782042302844</v>
      </c>
      <c r="I28" s="31">
        <f>'County Race 2010'!I28/'County Race 2010'!$B28</f>
        <v>0.010085446140916094</v>
      </c>
      <c r="J28" s="31">
        <f>'County Race 2010'!J28/'County Race 2010'!$B28</f>
        <v>0.005883176915534388</v>
      </c>
      <c r="K28" s="31">
        <f>'County Race 2010'!K28/'County Race 2010'!$B28</f>
        <v>0.022552178176215156</v>
      </c>
    </row>
    <row r="29" spans="1:11" s="10" customFormat="1" ht="12.75">
      <c r="A29" s="3" t="s">
        <v>25</v>
      </c>
      <c r="B29" s="35">
        <f t="shared" si="0"/>
        <v>0.9999999999999999</v>
      </c>
      <c r="C29" s="31">
        <f>'County Race 2010'!C29/'County Race 2010'!$B29</f>
        <v>0.8745646326242796</v>
      </c>
      <c r="D29" s="31">
        <f>'County Race 2010'!D29/'County Race 2010'!$B29</f>
        <v>0.051843073997810206</v>
      </c>
      <c r="E29" s="31">
        <f>'County Race 2010'!E29/'County Race 2010'!$B29</f>
        <v>0.005298753261031184</v>
      </c>
      <c r="F29" s="31">
        <f>'County Race 2010'!F29/'County Race 2010'!$B29</f>
        <v>0.020505634431082415</v>
      </c>
      <c r="G29" s="31">
        <f>'County Race 2010'!G29/'County Race 2010'!$B29</f>
        <v>0.002640365145377784</v>
      </c>
      <c r="H29" s="31">
        <f>'County Race 2010'!H29/'County Race 2010'!$B29</f>
        <v>0.017671522355241755</v>
      </c>
      <c r="I29" s="31">
        <f>'County Race 2010'!I29/'County Race 2010'!$B29</f>
        <v>0.027476018185177007</v>
      </c>
      <c r="J29" s="31">
        <f>'County Race 2010'!J29/'County Race 2010'!$B29</f>
        <v>0.0590297333952122</v>
      </c>
      <c r="K29" s="31">
        <f>'County Race 2010'!K29/'County Race 2010'!$B29</f>
        <v>0.15917887347424292</v>
      </c>
    </row>
    <row r="30" spans="1:11" s="10" customFormat="1" ht="12.75">
      <c r="A30" s="3" t="s">
        <v>26</v>
      </c>
      <c r="B30" s="35">
        <f t="shared" si="0"/>
        <v>0.9999999999999999</v>
      </c>
      <c r="C30" s="31">
        <f>'County Race 2010'!C30/'County Race 2010'!$B30</f>
        <v>0.954635298654968</v>
      </c>
      <c r="D30" s="31">
        <f>'County Race 2010'!D30/'County Race 2010'!$B30</f>
        <v>0.013980619968182038</v>
      </c>
      <c r="E30" s="31">
        <f>'County Race 2010'!E30/'County Race 2010'!$B30</f>
        <v>0.007375982259075351</v>
      </c>
      <c r="F30" s="31">
        <f>'County Race 2010'!F30/'County Race 2010'!$B30</f>
        <v>0.0034710504748589888</v>
      </c>
      <c r="G30" s="31">
        <f>'County Race 2010'!G30/'County Race 2010'!$B30</f>
        <v>9.641806874608302E-05</v>
      </c>
      <c r="H30" s="31">
        <f>'County Race 2010'!H30/'County Race 2010'!$B30</f>
        <v>0.004194185990454611</v>
      </c>
      <c r="I30" s="31">
        <f>'County Race 2010'!I30/'County Race 2010'!$B30</f>
        <v>0.01624644458371499</v>
      </c>
      <c r="J30" s="31">
        <f>'County Race 2010'!J30/'County Race 2010'!$B30</f>
        <v>0.015523309068119365</v>
      </c>
      <c r="K30" s="31">
        <f>'County Race 2010'!K30/'County Race 2010'!$B30</f>
        <v>0.05481367208214819</v>
      </c>
    </row>
    <row r="31" spans="1:11" s="10" customFormat="1" ht="12.75">
      <c r="A31" s="3" t="s">
        <v>27</v>
      </c>
      <c r="B31" s="35">
        <f t="shared" si="0"/>
        <v>1</v>
      </c>
      <c r="C31" s="31">
        <f>'County Race 2010'!C31/'County Race 2010'!$B31</f>
        <v>0.8440189498618239</v>
      </c>
      <c r="D31" s="31">
        <f>'County Race 2010'!D31/'County Race 2010'!$B31</f>
        <v>0.11201473878141861</v>
      </c>
      <c r="E31" s="31">
        <f>'County Race 2010'!E31/'County Race 2010'!$B31</f>
        <v>0.003184629556520595</v>
      </c>
      <c r="F31" s="31">
        <f>'County Race 2010'!F31/'County Race 2010'!$B31</f>
        <v>0.012712198973549152</v>
      </c>
      <c r="G31" s="31">
        <f>'County Race 2010'!G31/'County Race 2010'!$B31</f>
        <v>0.0006053428082642453</v>
      </c>
      <c r="H31" s="31">
        <f>'County Race 2010'!H31/'County Race 2010'!$B31</f>
        <v>0.008777470719831556</v>
      </c>
      <c r="I31" s="31">
        <f>'County Race 2010'!I31/'County Race 2010'!$B31</f>
        <v>0.01868666929859192</v>
      </c>
      <c r="J31" s="31">
        <f>'County Race 2010'!J31/'County Race 2010'!$B31</f>
        <v>0.02362152914857218</v>
      </c>
      <c r="K31" s="31">
        <f>'County Race 2010'!K31/'County Race 2010'!$B31</f>
        <v>0.16769311751546256</v>
      </c>
    </row>
    <row r="32" spans="1:11" s="10" customFormat="1" ht="12.75">
      <c r="A32" s="3" t="s">
        <v>28</v>
      </c>
      <c r="B32" s="35">
        <f t="shared" si="0"/>
        <v>1</v>
      </c>
      <c r="C32" s="31">
        <f>'County Race 2010'!C32/'County Race 2010'!$B32</f>
        <v>0.904153173115164</v>
      </c>
      <c r="D32" s="31">
        <f>'County Race 2010'!D32/'County Race 2010'!$B32</f>
        <v>0.06857564911084597</v>
      </c>
      <c r="E32" s="31">
        <f>'County Race 2010'!E32/'County Race 2010'!$B32</f>
        <v>0.003295267314357139</v>
      </c>
      <c r="F32" s="31">
        <f>'County Race 2010'!F32/'County Race 2010'!$B32</f>
        <v>0.004431566388273394</v>
      </c>
      <c r="G32" s="31">
        <f>'County Race 2010'!G32/'County Race 2010'!$B32</f>
        <v>0.0001704448610874382</v>
      </c>
      <c r="H32" s="31">
        <f>'County Race 2010'!H32/'County Race 2010'!$B32</f>
        <v>0.002215783194136697</v>
      </c>
      <c r="I32" s="31">
        <f>'County Race 2010'!I32/'County Race 2010'!$B32</f>
        <v>0.017158116016135448</v>
      </c>
      <c r="J32" s="31">
        <f>'County Race 2010'!J32/'County Race 2010'!$B32</f>
        <v>0.013181069257428556</v>
      </c>
      <c r="K32" s="31">
        <f>'County Race 2010'!K32/'County Race 2010'!$B32</f>
        <v>0.10493721947616613</v>
      </c>
    </row>
    <row r="33" spans="1:11" s="10" customFormat="1" ht="12.75">
      <c r="A33" s="3" t="s">
        <v>29</v>
      </c>
      <c r="B33" s="35">
        <f t="shared" si="0"/>
        <v>1</v>
      </c>
      <c r="C33" s="31">
        <f>'County Race 2010'!C33/'County Race 2010'!$B33</f>
        <v>0.9726271460965339</v>
      </c>
      <c r="D33" s="31">
        <f>'County Race 2010'!D33/'County Race 2010'!$B33</f>
        <v>0.0027129899578879173</v>
      </c>
      <c r="E33" s="31">
        <f>'County Race 2010'!E33/'County Race 2010'!$B33</f>
        <v>0.0045351473922902496</v>
      </c>
      <c r="F33" s="31">
        <f>'County Race 2010'!F33/'County Race 2010'!$B33</f>
        <v>0.002955944282474895</v>
      </c>
      <c r="G33" s="31">
        <f>'County Race 2010'!G33/'County Race 2010'!$B33</f>
        <v>0.00044541626174279234</v>
      </c>
      <c r="H33" s="31">
        <f>'County Race 2010'!H33/'County Race 2010'!$B33</f>
        <v>0.005142533203757693</v>
      </c>
      <c r="I33" s="31">
        <f>'County Race 2010'!I33/'County Race 2010'!$B33</f>
        <v>0.0115808228053126</v>
      </c>
      <c r="J33" s="31">
        <f>'County Race 2010'!J33/'County Race 2010'!$B33</f>
        <v>0.014779721412374474</v>
      </c>
      <c r="K33" s="31">
        <f>'County Race 2010'!K33/'County Race 2010'!$B33</f>
        <v>0.036119209588597344</v>
      </c>
    </row>
    <row r="34" spans="1:11" s="10" customFormat="1" ht="12.75">
      <c r="A34" s="3" t="s">
        <v>30</v>
      </c>
      <c r="B34" s="35">
        <f t="shared" si="0"/>
        <v>1</v>
      </c>
      <c r="C34" s="31">
        <f>'County Race 2010'!C34/'County Race 2010'!$B34</f>
        <v>0.960294304198909</v>
      </c>
      <c r="D34" s="31">
        <f>'County Race 2010'!D34/'County Race 2010'!$B34</f>
        <v>0.00380565774451351</v>
      </c>
      <c r="E34" s="31">
        <f>'County Race 2010'!E34/'County Race 2010'!$B34</f>
        <v>0.008879868070531524</v>
      </c>
      <c r="F34" s="31">
        <f>'County Race 2010'!F34/'County Race 2010'!$B34</f>
        <v>0.0027908156793099072</v>
      </c>
      <c r="G34" s="31">
        <f>'County Race 2010'!G34/'County Race 2010'!$B34</f>
        <v>0.000380565774451351</v>
      </c>
      <c r="H34" s="31">
        <f>'County Race 2010'!H34/'County Race 2010'!$B34</f>
        <v>0.0017759736141063048</v>
      </c>
      <c r="I34" s="31">
        <f>'County Race 2010'!I34/'County Race 2010'!$B34</f>
        <v>0.02207281491817836</v>
      </c>
      <c r="J34" s="31">
        <f>'County Race 2010'!J34/'County Race 2010'!$B34</f>
        <v>0.01534948623620449</v>
      </c>
      <c r="K34" s="31">
        <f>'County Race 2010'!K34/'County Race 2010'!$B34</f>
        <v>0.051630090067233285</v>
      </c>
    </row>
    <row r="35" spans="1:11" s="10" customFormat="1" ht="12.75">
      <c r="A35" s="3" t="s">
        <v>31</v>
      </c>
      <c r="B35" s="35">
        <f t="shared" si="0"/>
        <v>1.0000000000000002</v>
      </c>
      <c r="C35" s="31">
        <f>'County Race 2010'!C35/'County Race 2010'!$B35</f>
        <v>0.9645347797580021</v>
      </c>
      <c r="D35" s="31">
        <f>'County Race 2010'!D35/'County Race 2010'!$B35</f>
        <v>0.0020861894259998808</v>
      </c>
      <c r="E35" s="31">
        <f>'County Race 2010'!E35/'County Race 2010'!$B35</f>
        <v>0.008463968528342374</v>
      </c>
      <c r="F35" s="31">
        <f>'County Race 2010'!F35/'County Race 2010'!$B35</f>
        <v>0.0023842164868570067</v>
      </c>
      <c r="G35" s="31">
        <f>'County Race 2010'!G35/'County Race 2010'!$B35</f>
        <v>0.0006556595338856768</v>
      </c>
      <c r="H35" s="31">
        <f>'County Race 2010'!H35/'County Race 2010'!$B35</f>
        <v>0.004530011325028313</v>
      </c>
      <c r="I35" s="31">
        <f>'County Race 2010'!I35/'County Race 2010'!$B35</f>
        <v>0.017345174941884724</v>
      </c>
      <c r="J35" s="31">
        <f>'County Race 2010'!J35/'County Race 2010'!$B35</f>
        <v>0.015497407164570542</v>
      </c>
      <c r="K35" s="31">
        <f>'County Race 2010'!K35/'County Race 2010'!$B35</f>
        <v>0.04410800500685462</v>
      </c>
    </row>
    <row r="36" spans="1:11" s="10" customFormat="1" ht="12.75">
      <c r="A36" s="3" t="s">
        <v>32</v>
      </c>
      <c r="B36" s="35">
        <f t="shared" si="0"/>
        <v>0.9999999999999999</v>
      </c>
      <c r="C36" s="31">
        <f>'County Race 2010'!C36/'County Race 2010'!$B36</f>
        <v>0.9801968457251274</v>
      </c>
      <c r="D36" s="31">
        <f>'County Race 2010'!D36/'County Race 2010'!$B36</f>
        <v>0.002727380528874659</v>
      </c>
      <c r="E36" s="31">
        <f>'County Race 2010'!E36/'County Race 2010'!$B36</f>
        <v>0.0037946163879995255</v>
      </c>
      <c r="F36" s="31">
        <f>'County Race 2010'!F36/'County Race 2010'!$B36</f>
        <v>0.0005929088106249259</v>
      </c>
      <c r="G36" s="31">
        <f>'County Race 2010'!G36/'County Race 2010'!$B36</f>
        <v>0.00023716352424997035</v>
      </c>
      <c r="H36" s="31">
        <f>'County Race 2010'!H36/'County Race 2010'!$B36</f>
        <v>0.0008300723348748962</v>
      </c>
      <c r="I36" s="31">
        <f>'County Race 2010'!I36/'County Race 2010'!$B36</f>
        <v>0.011621012688248547</v>
      </c>
      <c r="J36" s="31">
        <f>'County Race 2010'!J36/'County Race 2010'!$B36</f>
        <v>0.01031661330487371</v>
      </c>
      <c r="K36" s="31">
        <f>'County Race 2010'!K36/'County Race 2010'!$B36</f>
        <v>0.02632515119174671</v>
      </c>
    </row>
    <row r="37" spans="1:11" s="10" customFormat="1" ht="12.75">
      <c r="A37" s="3" t="s">
        <v>33</v>
      </c>
      <c r="B37" s="35">
        <f t="shared" si="0"/>
        <v>1</v>
      </c>
      <c r="C37" s="31">
        <f>'County Race 2010'!C37/'County Race 2010'!$B37</f>
        <v>0.8691436549798325</v>
      </c>
      <c r="D37" s="31">
        <f>'County Race 2010'!D37/'County Race 2010'!$B37</f>
        <v>0.11317095873409866</v>
      </c>
      <c r="E37" s="31">
        <f>'County Race 2010'!E37/'County Race 2010'!$B37</f>
        <v>0.004343779087806391</v>
      </c>
      <c r="F37" s="31">
        <f>'County Race 2010'!F37/'County Race 2010'!$B37</f>
        <v>0.0024821594787465093</v>
      </c>
      <c r="G37" s="31">
        <f>'County Race 2010'!G37/'County Race 2010'!$B37</f>
        <v>0.0010083772882407695</v>
      </c>
      <c r="H37" s="31">
        <f>'County Race 2010'!H37/'County Race 2010'!$B37</f>
        <v>0.002249457027614024</v>
      </c>
      <c r="I37" s="31">
        <f>'County Race 2010'!I37/'County Race 2010'!$B37</f>
        <v>0.007601613403661185</v>
      </c>
      <c r="J37" s="31">
        <f>'County Race 2010'!J37/'County Race 2010'!$B37</f>
        <v>0.016987278932671424</v>
      </c>
      <c r="K37" s="31">
        <f>'County Race 2010'!K37/'County Race 2010'!$B37</f>
        <v>0.1432671424139001</v>
      </c>
    </row>
    <row r="38" spans="1:11" s="10" customFormat="1" ht="12.75">
      <c r="A38" s="3" t="s">
        <v>34</v>
      </c>
      <c r="B38" s="35">
        <f t="shared" si="0"/>
        <v>0.9999999999999999</v>
      </c>
      <c r="C38" s="31">
        <f>'County Race 2010'!C38/'County Race 2010'!$B38</f>
        <v>0.966277064571757</v>
      </c>
      <c r="D38" s="31">
        <f>'County Race 2010'!D38/'County Race 2010'!$B38</f>
        <v>0.003512805773775308</v>
      </c>
      <c r="E38" s="31">
        <f>'County Race 2010'!E38/'County Race 2010'!$B38</f>
        <v>0.008622341444721212</v>
      </c>
      <c r="F38" s="31">
        <f>'County Race 2010'!F38/'County Race 2010'!$B38</f>
        <v>0.002618637031359775</v>
      </c>
      <c r="G38" s="31">
        <f>'County Race 2010'!G38/'County Race 2010'!$B38</f>
        <v>0.0004470843712077665</v>
      </c>
      <c r="H38" s="31">
        <f>'County Race 2010'!H38/'County Race 2010'!$B38</f>
        <v>0.002107683464265185</v>
      </c>
      <c r="I38" s="31">
        <f>'County Race 2010'!I38/'County Race 2010'!$B38</f>
        <v>0.016414383342913712</v>
      </c>
      <c r="J38" s="31">
        <f>'County Race 2010'!J38/'County Race 2010'!$B38</f>
        <v>0.00945264099124992</v>
      </c>
      <c r="K38" s="31">
        <f>'County Race 2010'!K38/'County Race 2010'!$B38</f>
        <v>0.040620808584019924</v>
      </c>
    </row>
    <row r="39" spans="1:11" s="10" customFormat="1" ht="12.75">
      <c r="A39" s="3" t="s">
        <v>35</v>
      </c>
      <c r="B39" s="35">
        <f t="shared" si="0"/>
        <v>1</v>
      </c>
      <c r="C39" s="31">
        <f>'County Race 2010'!C39/'County Race 2010'!$B39</f>
        <v>0.9707687810581701</v>
      </c>
      <c r="D39" s="31">
        <f>'County Race 2010'!D39/'County Race 2010'!$B39</f>
        <v>0.0021923414206372407</v>
      </c>
      <c r="E39" s="31">
        <f>'County Race 2010'!E39/'County Race 2010'!$B39</f>
        <v>0.005627009646302251</v>
      </c>
      <c r="F39" s="31">
        <f>'County Race 2010'!F39/'County Race 2010'!$B39</f>
        <v>0.0022654194679918153</v>
      </c>
      <c r="G39" s="31">
        <f>'County Race 2010'!G39/'County Race 2010'!$B39</f>
        <v>0</v>
      </c>
      <c r="H39" s="31">
        <f>'County Race 2010'!H39/'County Race 2010'!$B39</f>
        <v>0.0012423268050277697</v>
      </c>
      <c r="I39" s="31">
        <f>'County Race 2010'!I39/'County Race 2010'!$B39</f>
        <v>0.017904121601870798</v>
      </c>
      <c r="J39" s="31">
        <f>'County Race 2010'!J39/'County Race 2010'!$B39</f>
        <v>0.008038585209003215</v>
      </c>
      <c r="K39" s="31">
        <f>'County Race 2010'!K39/'County Race 2010'!$B39</f>
        <v>0.034054370067231804</v>
      </c>
    </row>
    <row r="40" spans="1:11" s="10" customFormat="1" ht="12.75">
      <c r="A40" s="3" t="s">
        <v>36</v>
      </c>
      <c r="B40" s="35">
        <f t="shared" si="0"/>
        <v>0.9999999999999999</v>
      </c>
      <c r="C40" s="31">
        <f>'County Race 2010'!C40/'County Race 2010'!$B40</f>
        <v>0.8505930585547523</v>
      </c>
      <c r="D40" s="31">
        <f>'County Race 2010'!D40/'County Race 2010'!$B40</f>
        <v>0.09717397427471598</v>
      </c>
      <c r="E40" s="31">
        <f>'County Race 2010'!E40/'County Race 2010'!$B40</f>
        <v>0.002222013582449222</v>
      </c>
      <c r="F40" s="31">
        <f>'County Race 2010'!F40/'County Race 2010'!$B40</f>
        <v>0.003379964322598817</v>
      </c>
      <c r="G40" s="31">
        <f>'County Race 2010'!G40/'County Race 2010'!$B40</f>
        <v>0.0002816636935499014</v>
      </c>
      <c r="H40" s="31">
        <f>'County Race 2010'!H40/'County Race 2010'!$B40</f>
        <v>0.030732638562889245</v>
      </c>
      <c r="I40" s="31">
        <f>'County Race 2010'!I40/'County Race 2010'!$B40</f>
        <v>0.015616687009044535</v>
      </c>
      <c r="J40" s="31">
        <f>'County Race 2010'!J40/'County Race 2010'!$B40</f>
        <v>0.054048133195631086</v>
      </c>
      <c r="K40" s="31">
        <f>'County Race 2010'!K40/'County Race 2010'!$B40</f>
        <v>0.17071949425719024</v>
      </c>
    </row>
    <row r="41" spans="1:11" s="10" customFormat="1" ht="12.75">
      <c r="A41" s="3" t="s">
        <v>37</v>
      </c>
      <c r="B41" s="35">
        <f t="shared" si="0"/>
        <v>1</v>
      </c>
      <c r="C41" s="31">
        <f>'County Race 2010'!C41/'County Race 2010'!$B41</f>
        <v>0.967967918653687</v>
      </c>
      <c r="D41" s="31">
        <f>'County Race 2010'!D41/'County Race 2010'!$B41</f>
        <v>0.008414456311827533</v>
      </c>
      <c r="E41" s="31">
        <f>'County Race 2010'!E41/'County Race 2010'!$B41</f>
        <v>0.003133251881921728</v>
      </c>
      <c r="F41" s="31">
        <f>'County Race 2010'!F41/'County Race 2010'!$B41</f>
        <v>0.004069286249162495</v>
      </c>
      <c r="G41" s="31">
        <f>'County Race 2010'!G41/'County Race 2010'!$B41</f>
        <v>0.0003054427935206716</v>
      </c>
      <c r="H41" s="31">
        <f>'County Race 2010'!H41/'County Race 2010'!$B41</f>
        <v>0.004453552989398179</v>
      </c>
      <c r="I41" s="31">
        <f>'County Race 2010'!I41/'County Race 2010'!$B41</f>
        <v>0.011656091120482402</v>
      </c>
      <c r="J41" s="31">
        <f>'County Race 2010'!J41/'County Race 2010'!$B41</f>
        <v>0.013764631695108973</v>
      </c>
      <c r="K41" s="31">
        <f>'County Race 2010'!K41/'County Race 2010'!$B41</f>
        <v>0.04041697867812241</v>
      </c>
    </row>
    <row r="42" spans="1:11" s="10" customFormat="1" ht="12.75">
      <c r="A42" s="3" t="s">
        <v>38</v>
      </c>
      <c r="B42" s="35">
        <f t="shared" si="0"/>
        <v>1</v>
      </c>
      <c r="C42" s="31">
        <f>'County Race 2010'!C42/'County Race 2010'!$B42</f>
        <v>0.9790434896859809</v>
      </c>
      <c r="D42" s="31">
        <f>'County Race 2010'!D42/'County Race 2010'!$B42</f>
        <v>0.0017737485218762318</v>
      </c>
      <c r="E42" s="31">
        <f>'County Race 2010'!E42/'County Race 2010'!$B42</f>
        <v>0.00210222047037183</v>
      </c>
      <c r="F42" s="31">
        <f>'County Race 2010'!F42/'County Race 2010'!$B42</f>
        <v>0.003481802654053344</v>
      </c>
      <c r="G42" s="31">
        <f>'County Race 2010'!G42/'County Race 2010'!$B42</f>
        <v>0.00039416633819471815</v>
      </c>
      <c r="H42" s="31">
        <f>'County Race 2010'!H42/'County Race 2010'!$B42</f>
        <v>0.0021679148600709497</v>
      </c>
      <c r="I42" s="31">
        <f>'County Race 2010'!I42/'County Race 2010'!$B42</f>
        <v>0.01103665746945211</v>
      </c>
      <c r="J42" s="31">
        <f>'County Race 2010'!J42/'County Race 2010'!$B42</f>
        <v>0.009985547234266194</v>
      </c>
      <c r="K42" s="31">
        <f>'County Race 2010'!K42/'County Race 2010'!$B42</f>
        <v>0.02765733806332939</v>
      </c>
    </row>
    <row r="43" spans="1:11" s="10" customFormat="1" ht="12.75">
      <c r="A43" s="3" t="s">
        <v>39</v>
      </c>
      <c r="B43" s="35">
        <f t="shared" si="0"/>
        <v>1</v>
      </c>
      <c r="C43" s="31">
        <f>'County Race 2010'!C43/'County Race 2010'!$B43</f>
        <v>0.9838230929059067</v>
      </c>
      <c r="D43" s="31">
        <f>'County Race 2010'!D43/'County Race 2010'!$B43</f>
        <v>0.003116651825467498</v>
      </c>
      <c r="E43" s="31">
        <f>'County Race 2010'!E43/'County Race 2010'!$B43</f>
        <v>0.00192935589195607</v>
      </c>
      <c r="F43" s="31">
        <f>'County Race 2010'!F43/'County Race 2010'!$B43</f>
        <v>0.0026714158504007124</v>
      </c>
      <c r="G43" s="31">
        <f>'County Race 2010'!G43/'County Race 2010'!$B43</f>
        <v>0</v>
      </c>
      <c r="H43" s="31">
        <f>'County Race 2010'!H43/'County Race 2010'!$B43</f>
        <v>0.001632531908578213</v>
      </c>
      <c r="I43" s="31">
        <f>'County Race 2010'!I43/'County Race 2010'!$B43</f>
        <v>0.00682695161769071</v>
      </c>
      <c r="J43" s="31">
        <f>'County Race 2010'!J43/'County Race 2010'!$B43</f>
        <v>0.005342831700801425</v>
      </c>
      <c r="K43" s="31">
        <f>'County Race 2010'!K43/'County Race 2010'!$B43</f>
        <v>0.019887206886316414</v>
      </c>
    </row>
    <row r="44" spans="1:11" s="10" customFormat="1" ht="12.75">
      <c r="A44" s="3" t="s">
        <v>40</v>
      </c>
      <c r="B44" s="35">
        <f t="shared" si="0"/>
        <v>1</v>
      </c>
      <c r="C44" s="31">
        <f>'County Race 2010'!C44/'County Race 2010'!$B44</f>
        <v>0.9116631658514249</v>
      </c>
      <c r="D44" s="31">
        <f>'County Race 2010'!D44/'County Race 2010'!$B44</f>
        <v>0.028680035177742084</v>
      </c>
      <c r="E44" s="31">
        <f>'County Race 2010'!E44/'County Race 2010'!$B44</f>
        <v>0.0067448232754548035</v>
      </c>
      <c r="F44" s="31">
        <f>'County Race 2010'!F44/'County Race 2010'!$B44</f>
        <v>0.016480481440833798</v>
      </c>
      <c r="G44" s="31">
        <f>'County Race 2010'!G44/'County Race 2010'!$B44</f>
        <v>0.0011047555364969075</v>
      </c>
      <c r="H44" s="31">
        <f>'County Race 2010'!H44/'County Race 2010'!$B44</f>
        <v>0.0092523276181616</v>
      </c>
      <c r="I44" s="31">
        <f>'County Race 2010'!I44/'County Race 2010'!$B44</f>
        <v>0.02607441109988589</v>
      </c>
      <c r="J44" s="31">
        <f>'County Race 2010'!J44/'County Race 2010'!$B44</f>
        <v>0.029824765421151707</v>
      </c>
      <c r="K44" s="31">
        <f>'County Race 2010'!K44/'County Race 2010'!$B44</f>
        <v>0.10464651456896364</v>
      </c>
    </row>
    <row r="45" spans="1:11" s="10" customFormat="1" ht="12.75">
      <c r="A45" s="3" t="s">
        <v>41</v>
      </c>
      <c r="B45" s="35">
        <f t="shared" si="0"/>
        <v>1</v>
      </c>
      <c r="C45" s="31">
        <f>'County Race 2010'!C45/'County Race 2010'!$B45</f>
        <v>0.9693986940843973</v>
      </c>
      <c r="D45" s="31">
        <f>'County Race 2010'!D45/'County Race 2010'!$B45</f>
        <v>0.0057499269077088</v>
      </c>
      <c r="E45" s="31">
        <f>'County Race 2010'!E45/'County Race 2010'!$B45</f>
        <v>0.004190624695448787</v>
      </c>
      <c r="F45" s="31">
        <f>'County Race 2010'!F45/'County Race 2010'!$B45</f>
        <v>0.0036058863658512815</v>
      </c>
      <c r="G45" s="31">
        <f>'County Race 2010'!G45/'County Race 2010'!$B45</f>
        <v>0.00029236916479875256</v>
      </c>
      <c r="H45" s="31">
        <f>'County Race 2010'!H45/'County Race 2010'!$B45</f>
        <v>0.006529578013838807</v>
      </c>
      <c r="I45" s="31">
        <f>'County Race 2010'!I45/'County Race 2010'!$B45</f>
        <v>0.01023292076795634</v>
      </c>
      <c r="J45" s="31">
        <f>'County Race 2010'!J45/'County Race 2010'!$B45</f>
        <v>0.017347237111392654</v>
      </c>
      <c r="K45" s="31">
        <f>'County Race 2010'!K45/'County Race 2010'!$B45</f>
        <v>0.0396647500243641</v>
      </c>
    </row>
    <row r="46" spans="1:11" s="10" customFormat="1" ht="12.75">
      <c r="A46" s="3" t="s">
        <v>42</v>
      </c>
      <c r="B46" s="35">
        <f t="shared" si="0"/>
        <v>1.0000000000000002</v>
      </c>
      <c r="C46" s="31">
        <f>'County Race 2010'!C46/'County Race 2010'!$B46</f>
        <v>0.9755498492798929</v>
      </c>
      <c r="D46" s="31">
        <f>'County Race 2010'!D46/'County Race 2010'!$B46</f>
        <v>0.003349335715083175</v>
      </c>
      <c r="E46" s="31">
        <f>'County Race 2010'!E46/'County Race 2010'!$B46</f>
        <v>0.003572624762755387</v>
      </c>
      <c r="F46" s="31">
        <f>'County Race 2010'!F46/'County Race 2010'!$B46</f>
        <v>0.002009601429049905</v>
      </c>
      <c r="G46" s="31">
        <f>'County Race 2010'!G46/'County Race 2010'!$B46</f>
        <v>0.0010048007145249526</v>
      </c>
      <c r="H46" s="31">
        <f>'County Race 2010'!H46/'County Race 2010'!$B46</f>
        <v>0.005247292620296974</v>
      </c>
      <c r="I46" s="31">
        <f>'County Race 2010'!I46/'County Race 2010'!$B46</f>
        <v>0.009266495478396785</v>
      </c>
      <c r="J46" s="31">
        <f>'County Race 2010'!J46/'County Race 2010'!$B46</f>
        <v>0.015741877860890922</v>
      </c>
      <c r="K46" s="31">
        <f>'County Race 2010'!K46/'County Race 2010'!$B46</f>
        <v>0.03327006810315954</v>
      </c>
    </row>
    <row r="47" spans="1:11" s="10" customFormat="1" ht="12.75">
      <c r="A47" s="3" t="s">
        <v>43</v>
      </c>
      <c r="B47" s="35">
        <f t="shared" si="0"/>
        <v>1</v>
      </c>
      <c r="C47" s="31">
        <f>'County Race 2010'!C47/'County Race 2010'!$B47</f>
        <v>0.9641253591954023</v>
      </c>
      <c r="D47" s="31">
        <f>'County Race 2010'!D47/'County Race 2010'!$B47</f>
        <v>0.01014727011494253</v>
      </c>
      <c r="E47" s="31">
        <f>'County Race 2010'!E47/'County Race 2010'!$B47</f>
        <v>0.004983836206896552</v>
      </c>
      <c r="F47" s="31">
        <f>'County Race 2010'!F47/'County Race 2010'!$B47</f>
        <v>0.002334770114942529</v>
      </c>
      <c r="G47" s="31">
        <f>'County Race 2010'!G47/'County Race 2010'!$B47</f>
        <v>0.0005836925287356322</v>
      </c>
      <c r="H47" s="31">
        <f>'County Race 2010'!H47/'County Race 2010'!$B47</f>
        <v>0.0033225574712643677</v>
      </c>
      <c r="I47" s="31">
        <f>'County Race 2010'!I47/'County Race 2010'!$B47</f>
        <v>0.014502514367816091</v>
      </c>
      <c r="J47" s="31">
        <f>'County Race 2010'!J47/'County Race 2010'!$B47</f>
        <v>0.016567887931034482</v>
      </c>
      <c r="K47" s="31">
        <f>'County Race 2010'!K47/'County Race 2010'!$B47</f>
        <v>0.04678520114942529</v>
      </c>
    </row>
    <row r="48" spans="1:11" s="10" customFormat="1" ht="12.75">
      <c r="A48" s="3" t="s">
        <v>44</v>
      </c>
      <c r="B48" s="35">
        <f t="shared" si="0"/>
        <v>1</v>
      </c>
      <c r="C48" s="31">
        <f>'County Race 2010'!C48/'County Race 2010'!$B48</f>
        <v>0.9699802638412798</v>
      </c>
      <c r="D48" s="31">
        <f>'County Race 2010'!D48/'County Race 2010'!$B48</f>
        <v>0.0025968629895086735</v>
      </c>
      <c r="E48" s="31">
        <f>'County Race 2010'!E48/'County Race 2010'!$B48</f>
        <v>0.006959592811883245</v>
      </c>
      <c r="F48" s="31">
        <f>'County Race 2010'!F48/'County Race 2010'!$B48</f>
        <v>0.001661992313285551</v>
      </c>
      <c r="G48" s="31">
        <f>'County Race 2010'!G48/'County Race 2010'!$B48</f>
        <v>0.0008309961566427755</v>
      </c>
      <c r="H48" s="31">
        <f>'County Race 2010'!H48/'County Race 2010'!$B48</f>
        <v>0.0025968629895086735</v>
      </c>
      <c r="I48" s="31">
        <f>'County Race 2010'!I48/'County Race 2010'!$B48</f>
        <v>0.015373428897891348</v>
      </c>
      <c r="J48" s="31">
        <f>'County Race 2010'!J48/'County Race 2010'!$B48</f>
        <v>0.009452581281811572</v>
      </c>
      <c r="K48" s="31">
        <f>'County Race 2010'!K48/'County Race 2010'!$B48</f>
        <v>0.036252207333541085</v>
      </c>
    </row>
    <row r="49" spans="1:11" s="10" customFormat="1" ht="12.75">
      <c r="A49" s="3" t="s">
        <v>45</v>
      </c>
      <c r="B49" s="35">
        <f t="shared" si="0"/>
        <v>1</v>
      </c>
      <c r="C49" s="31">
        <f>'County Race 2010'!C49/'County Race 2010'!$B49</f>
        <v>0.9774022801302932</v>
      </c>
      <c r="D49" s="31">
        <f>'County Race 2010'!D49/'County Race 2010'!$B49</f>
        <v>0.0016286644951140066</v>
      </c>
      <c r="E49" s="31">
        <f>'County Race 2010'!E49/'County Race 2010'!$B49</f>
        <v>0.009771986970684038</v>
      </c>
      <c r="F49" s="31">
        <f>'County Race 2010'!F49/'County Race 2010'!$B49</f>
        <v>0.0030537459283387623</v>
      </c>
      <c r="G49" s="31">
        <f>'County Race 2010'!G49/'County Race 2010'!$B49</f>
        <v>0.00020358306188925082</v>
      </c>
      <c r="H49" s="31">
        <f>'County Race 2010'!H49/'County Race 2010'!$B49</f>
        <v>0.0026465798045602605</v>
      </c>
      <c r="I49" s="31">
        <f>'County Race 2010'!I49/'County Race 2010'!$B49</f>
        <v>0.005293159609120521</v>
      </c>
      <c r="J49" s="31">
        <f>'County Race 2010'!J49/'County Race 2010'!$B49</f>
        <v>0.007939739413680782</v>
      </c>
      <c r="K49" s="31">
        <f>'County Race 2010'!K49/'County Race 2010'!$B49</f>
        <v>0.02789087947882736</v>
      </c>
    </row>
    <row r="50" spans="1:11" s="10" customFormat="1" ht="12.75">
      <c r="A50" s="3" t="s">
        <v>46</v>
      </c>
      <c r="B50" s="35">
        <f t="shared" si="0"/>
        <v>1</v>
      </c>
      <c r="C50" s="31">
        <f>'County Race 2010'!C50/'County Race 2010'!$B50</f>
        <v>0.9177839116719243</v>
      </c>
      <c r="D50" s="31">
        <f>'County Race 2010'!D50/'County Race 2010'!$B50</f>
        <v>0.05244479495268139</v>
      </c>
      <c r="E50" s="31">
        <f>'County Race 2010'!E50/'County Race 2010'!$B50</f>
        <v>0.004633280757097792</v>
      </c>
      <c r="F50" s="31">
        <f>'County Race 2010'!F50/'County Race 2010'!$B50</f>
        <v>0.0025630914826498424</v>
      </c>
      <c r="G50" s="31">
        <f>'County Race 2010'!G50/'County Race 2010'!$B50</f>
        <v>0.0003943217665615142</v>
      </c>
      <c r="H50" s="31">
        <f>'County Race 2010'!H50/'County Race 2010'!$B50</f>
        <v>0.003450315457413249</v>
      </c>
      <c r="I50" s="31">
        <f>'County Race 2010'!I50/'County Race 2010'!$B50</f>
        <v>0.018730283911671926</v>
      </c>
      <c r="J50" s="31">
        <f>'County Race 2010'!J50/'County Race 2010'!$B50</f>
        <v>0.012026813880126183</v>
      </c>
      <c r="K50" s="31">
        <f>'County Race 2010'!K50/'County Race 2010'!$B50</f>
        <v>0.08911671924290221</v>
      </c>
    </row>
    <row r="51" spans="1:11" s="10" customFormat="1" ht="12.75">
      <c r="A51" s="3" t="s">
        <v>47</v>
      </c>
      <c r="B51" s="35">
        <f t="shared" si="0"/>
        <v>1</v>
      </c>
      <c r="C51" s="31">
        <f>'County Race 2010'!C51/'County Race 2010'!$B51</f>
        <v>0.9629455445544555</v>
      </c>
      <c r="D51" s="31">
        <f>'County Race 2010'!D51/'County Race 2010'!$B51</f>
        <v>0.0038613861386138613</v>
      </c>
      <c r="E51" s="31">
        <f>'County Race 2010'!E51/'County Race 2010'!$B51</f>
        <v>0.006683168316831683</v>
      </c>
      <c r="F51" s="31">
        <f>'County Race 2010'!F51/'County Race 2010'!$B51</f>
        <v>0.004900990099009901</v>
      </c>
      <c r="G51" s="31">
        <f>'County Race 2010'!G51/'County Race 2010'!$B51</f>
        <v>0.0003465346534653465</v>
      </c>
      <c r="H51" s="31">
        <f>'County Race 2010'!H51/'County Race 2010'!$B51</f>
        <v>0.005</v>
      </c>
      <c r="I51" s="31">
        <f>'County Race 2010'!I51/'County Race 2010'!$B51</f>
        <v>0.016262376237623763</v>
      </c>
      <c r="J51" s="31">
        <f>'County Race 2010'!J51/'County Race 2010'!$B51</f>
        <v>0.017252475247524754</v>
      </c>
      <c r="K51" s="31">
        <f>'County Race 2010'!K51/'County Race 2010'!$B51</f>
        <v>0.047054455445544555</v>
      </c>
    </row>
    <row r="52" spans="1:11" s="10" customFormat="1" ht="12.75">
      <c r="A52" s="3" t="s">
        <v>48</v>
      </c>
      <c r="B52" s="35">
        <f t="shared" si="0"/>
        <v>1</v>
      </c>
      <c r="C52" s="31">
        <f>'County Race 2010'!C52/'County Race 2010'!$B52</f>
        <v>0.9642521166509878</v>
      </c>
      <c r="D52" s="31">
        <f>'County Race 2010'!D52/'County Race 2010'!$B52</f>
        <v>0.012982126058325494</v>
      </c>
      <c r="E52" s="31">
        <f>'County Race 2010'!E52/'County Race 2010'!$B52</f>
        <v>0.004797742238946378</v>
      </c>
      <c r="F52" s="31">
        <f>'County Race 2010'!F52/'County Race 2010'!$B52</f>
        <v>0.0010348071495766698</v>
      </c>
      <c r="G52" s="31">
        <f>'County Race 2010'!G52/'County Race 2010'!$B52</f>
        <v>0</v>
      </c>
      <c r="H52" s="31">
        <f>'County Race 2010'!H52/'County Race 2010'!$B52</f>
        <v>0.002257761053621825</v>
      </c>
      <c r="I52" s="31">
        <f>'County Race 2010'!I52/'County Race 2010'!$B52</f>
        <v>0.014675446848541863</v>
      </c>
      <c r="J52" s="31">
        <f>'County Race 2010'!J52/'County Race 2010'!$B52</f>
        <v>0.012511759172154281</v>
      </c>
      <c r="K52" s="31">
        <f>'County Race 2010'!K52/'County Race 2010'!$B52</f>
        <v>0.04402634054562559</v>
      </c>
    </row>
    <row r="53" spans="1:11" s="10" customFormat="1" ht="12.75">
      <c r="A53" s="3" t="s">
        <v>49</v>
      </c>
      <c r="B53" s="35">
        <f t="shared" si="0"/>
        <v>1</v>
      </c>
      <c r="C53" s="31">
        <f>'County Race 2010'!C53/'County Race 2010'!$B53</f>
        <v>0.6690909252727105</v>
      </c>
      <c r="D53" s="31">
        <f>'County Race 2010'!D53/'County Race 2010'!$B53</f>
        <v>0.2393608026605039</v>
      </c>
      <c r="E53" s="31">
        <f>'County Race 2010'!E53/'County Race 2010'!$B53</f>
        <v>0.004972128195467531</v>
      </c>
      <c r="F53" s="31">
        <f>'County Race 2010'!F53/'County Race 2010'!$B53</f>
        <v>0.015953233514992036</v>
      </c>
      <c r="G53" s="31">
        <f>'County Race 2010'!G53/'County Race 2010'!$B53</f>
        <v>0.0023881641988969943</v>
      </c>
      <c r="H53" s="31">
        <f>'County Race 2010'!H53/'County Race 2010'!$B53</f>
        <v>0.037550544531103985</v>
      </c>
      <c r="I53" s="31">
        <f>'County Race 2010'!I53/'County Race 2010'!$B53</f>
        <v>0.030684201626324986</v>
      </c>
      <c r="J53" s="31">
        <f>'County Race 2010'!J53/'County Race 2010'!$B53</f>
        <v>0.0837103468326416</v>
      </c>
      <c r="K53" s="31">
        <f>'County Race 2010'!K53/'County Race 2010'!$B53</f>
        <v>0.36724922050913883</v>
      </c>
    </row>
    <row r="54" spans="1:11" s="10" customFormat="1" ht="12.75">
      <c r="A54" s="3" t="s">
        <v>50</v>
      </c>
      <c r="B54" s="35">
        <f t="shared" si="0"/>
        <v>1.0000000000000002</v>
      </c>
      <c r="C54" s="31">
        <f>'County Race 2010'!C54/'County Race 2010'!$B54</f>
        <v>0.8823890157064496</v>
      </c>
      <c r="D54" s="31">
        <f>'County Race 2010'!D54/'County Race 2010'!$B54</f>
        <v>0.01930939320636435</v>
      </c>
      <c r="E54" s="31">
        <f>'County Race 2010'!E54/'County Race 2010'!$B54</f>
        <v>0.015144288099212973</v>
      </c>
      <c r="F54" s="31">
        <f>'County Race 2010'!F54/'County Race 2010'!$B54</f>
        <v>0.00994003611461279</v>
      </c>
      <c r="G54" s="31">
        <f>'County Race 2010'!G54/'County Race 2010'!$B54</f>
        <v>0.00249565602534837</v>
      </c>
      <c r="H54" s="31">
        <f>'County Race 2010'!H54/'County Race 2010'!$B54</f>
        <v>0.038908384722837384</v>
      </c>
      <c r="I54" s="31">
        <f>'County Race 2010'!I54/'County Race 2010'!$B54</f>
        <v>0.031813226125174614</v>
      </c>
      <c r="J54" s="31">
        <f>'County Race 2010'!J54/'County Race 2010'!$B54</f>
        <v>0.06837075397771797</v>
      </c>
      <c r="K54" s="31">
        <f>'County Race 2010'!K54/'County Race 2010'!$B54</f>
        <v>0.13956083268031755</v>
      </c>
    </row>
    <row r="55" spans="1:11" s="10" customFormat="1" ht="12.75">
      <c r="A55" s="3" t="s">
        <v>51</v>
      </c>
      <c r="B55" s="35">
        <f t="shared" si="0"/>
        <v>0.9999999999999999</v>
      </c>
      <c r="C55" s="31">
        <f>'County Race 2010'!C55/'County Race 2010'!$B55</f>
        <v>0.9646783978640626</v>
      </c>
      <c r="D55" s="31">
        <f>'County Race 2010'!D55/'County Race 2010'!$B55</f>
        <v>0.00822006738809416</v>
      </c>
      <c r="E55" s="31">
        <f>'County Race 2010'!E55/'County Race 2010'!$B55</f>
        <v>0.003095097676162262</v>
      </c>
      <c r="F55" s="31">
        <f>'County Race 2010'!F55/'County Race 2010'!$B55</f>
        <v>0.006478217735778323</v>
      </c>
      <c r="G55" s="31">
        <f>'County Race 2010'!G55/'County Race 2010'!$B55</f>
        <v>0.00022401740935295544</v>
      </c>
      <c r="H55" s="31">
        <f>'County Race 2010'!H55/'County Race 2010'!$B55</f>
        <v>0.0038220113105932804</v>
      </c>
      <c r="I55" s="31">
        <f>'County Race 2010'!I55/'County Race 2010'!$B55</f>
        <v>0.01348219061595644</v>
      </c>
      <c r="J55" s="31">
        <f>'County Race 2010'!J55/'County Race 2010'!$B55</f>
        <v>0.015580639409691267</v>
      </c>
      <c r="K55" s="31">
        <f>'County Race 2010'!K55/'County Race 2010'!$B55</f>
        <v>0.04567669258868118</v>
      </c>
    </row>
    <row r="56" spans="1:11" s="10" customFormat="1" ht="12.75">
      <c r="A56" s="3" t="s">
        <v>52</v>
      </c>
      <c r="B56" s="35">
        <f t="shared" si="0"/>
        <v>1</v>
      </c>
      <c r="C56" s="31">
        <f>'County Race 2010'!C56/'County Race 2010'!$B56</f>
        <v>0.9001616123205628</v>
      </c>
      <c r="D56" s="31">
        <f>'County Race 2010'!D56/'County Race 2010'!$B56</f>
        <v>0.043331115125011886</v>
      </c>
      <c r="E56" s="31">
        <f>'County Race 2010'!E56/'County Race 2010'!$B56</f>
        <v>0.005285673543112463</v>
      </c>
      <c r="F56" s="31">
        <f>'County Race 2010'!F56/'County Race 2010'!$B56</f>
        <v>0.01524859777545394</v>
      </c>
      <c r="G56" s="31">
        <f>'County Race 2010'!G56/'County Race 2010'!$B56</f>
        <v>0.002357638558798365</v>
      </c>
      <c r="H56" s="31">
        <f>'County Race 2010'!H56/'County Race 2010'!$B56</f>
        <v>0.007567259245175397</v>
      </c>
      <c r="I56" s="31">
        <f>'County Race 2010'!I56/'County Race 2010'!$B56</f>
        <v>0.02604810343188516</v>
      </c>
      <c r="J56" s="31">
        <f>'County Race 2010'!J56/'County Race 2010'!$B56</f>
        <v>0.030630288050194885</v>
      </c>
      <c r="K56" s="31">
        <f>'County Race 2010'!K56/'County Race 2010'!$B56</f>
        <v>0.11841429793706626</v>
      </c>
    </row>
    <row r="57" spans="1:11" s="10" customFormat="1" ht="12.75">
      <c r="A57" s="3" t="s">
        <v>53</v>
      </c>
      <c r="B57" s="35">
        <f t="shared" si="0"/>
        <v>0.9999999999999999</v>
      </c>
      <c r="C57" s="31">
        <f>'County Race 2010'!C57/'County Race 2010'!$B57</f>
        <v>0.9796659404502541</v>
      </c>
      <c r="D57" s="31">
        <f>'County Race 2010'!D57/'County Race 2010'!$B57</f>
        <v>0.0033890099249576375</v>
      </c>
      <c r="E57" s="31">
        <f>'County Race 2010'!E57/'County Race 2010'!$B57</f>
        <v>0.0016945049624788188</v>
      </c>
      <c r="F57" s="31">
        <f>'County Race 2010'!F57/'County Race 2010'!$B57</f>
        <v>0.0019365770999757927</v>
      </c>
      <c r="G57" s="31">
        <f>'County Race 2010'!G57/'County Race 2010'!$B57</f>
        <v>0</v>
      </c>
      <c r="H57" s="31">
        <f>'County Race 2010'!H57/'County Race 2010'!$B57</f>
        <v>0.0031469377874606633</v>
      </c>
      <c r="I57" s="31">
        <f>'County Race 2010'!I57/'County Race 2010'!$B57</f>
        <v>0.010167029774872912</v>
      </c>
      <c r="J57" s="31">
        <f>'County Race 2010'!J57/'County Race 2010'!$B57</f>
        <v>0.00823045267489712</v>
      </c>
      <c r="K57" s="31">
        <f>'County Race 2010'!K57/'County Race 2010'!$B57</f>
        <v>0.025175502299685307</v>
      </c>
    </row>
    <row r="58" spans="1:11" s="10" customFormat="1" ht="12.75">
      <c r="A58" s="3" t="s">
        <v>54</v>
      </c>
      <c r="B58" s="35">
        <f t="shared" si="0"/>
        <v>1</v>
      </c>
      <c r="C58" s="31">
        <f>'County Race 2010'!C58/'County Race 2010'!$B58</f>
        <v>0.9572685614686121</v>
      </c>
      <c r="D58" s="31">
        <f>'County Race 2010'!D58/'County Race 2010'!$B58</f>
        <v>0.006775182030305586</v>
      </c>
      <c r="E58" s="31">
        <f>'County Race 2010'!E58/'County Race 2010'!$B58</f>
        <v>0.006747069241798094</v>
      </c>
      <c r="F58" s="31">
        <f>'County Race 2010'!F58/'County Race 2010'!$B58</f>
        <v>0.004385595007168761</v>
      </c>
      <c r="G58" s="31">
        <f>'County Race 2010'!G58/'County Race 2010'!$B58</f>
        <v>0.000506030193134857</v>
      </c>
      <c r="H58" s="31">
        <f>'County Race 2010'!H58/'County Race 2010'!$B58</f>
        <v>0.005032189142841079</v>
      </c>
      <c r="I58" s="31">
        <f>'County Race 2010'!I58/'County Race 2010'!$B58</f>
        <v>0.01928537291613955</v>
      </c>
      <c r="J58" s="31">
        <f>'County Race 2010'!J58/'County Race 2010'!$B58</f>
        <v>0.02021309493688679</v>
      </c>
      <c r="K58" s="31">
        <f>'County Race 2010'!K58/'County Race 2010'!$B58</f>
        <v>0.05552275730229681</v>
      </c>
    </row>
    <row r="59" spans="1:11" s="10" customFormat="1" ht="12.75">
      <c r="A59" s="3" t="s">
        <v>55</v>
      </c>
      <c r="B59" s="35">
        <f t="shared" si="0"/>
        <v>1</v>
      </c>
      <c r="C59" s="31">
        <f>'County Race 2010'!C59/'County Race 2010'!$B59</f>
        <v>0.9413139210928373</v>
      </c>
      <c r="D59" s="31">
        <f>'County Race 2010'!D59/'County Race 2010'!$B59</f>
        <v>0.022228213654474104</v>
      </c>
      <c r="E59" s="31">
        <f>'County Race 2010'!E59/'County Race 2010'!$B59</f>
        <v>0.004194002576315868</v>
      </c>
      <c r="F59" s="31">
        <f>'County Race 2010'!F59/'County Race 2010'!$B59</f>
        <v>0.003984302447500075</v>
      </c>
      <c r="G59" s="31">
        <f>'County Race 2010'!G59/'County Race 2010'!$B59</f>
        <v>0.001437943740451155</v>
      </c>
      <c r="H59" s="31">
        <f>'County Race 2010'!H59/'County Race 2010'!$B59</f>
        <v>0.007369461669812168</v>
      </c>
      <c r="I59" s="31">
        <f>'County Race 2010'!I59/'County Race 2010'!$B59</f>
        <v>0.019472154818609387</v>
      </c>
      <c r="J59" s="31">
        <f>'County Race 2010'!J59/'County Race 2010'!$B59</f>
        <v>0.022168299331955302</v>
      </c>
      <c r="K59" s="31">
        <f>'County Race 2010'!K59/'County Race 2010'!$B59</f>
        <v>0.07126808663611037</v>
      </c>
    </row>
    <row r="60" spans="1:11" s="10" customFormat="1" ht="12.75">
      <c r="A60" s="3" t="s">
        <v>56</v>
      </c>
      <c r="B60" s="35">
        <f t="shared" si="0"/>
        <v>1</v>
      </c>
      <c r="C60" s="31">
        <f>'County Race 2010'!C60/'County Race 2010'!$B60</f>
        <v>0.9364549360666771</v>
      </c>
      <c r="D60" s="31">
        <f>'County Race 2010'!D60/'County Race 2010'!$B60</f>
        <v>0.0026401615157633173</v>
      </c>
      <c r="E60" s="31">
        <f>'County Race 2010'!E60/'County Race 2010'!$B60</f>
        <v>0.00851581508515815</v>
      </c>
      <c r="F60" s="31">
        <f>'County Race 2010'!F60/'County Race 2010'!$B60</f>
        <v>0.00352021535435109</v>
      </c>
      <c r="G60" s="31">
        <f>'County Race 2010'!G60/'County Race 2010'!$B60</f>
        <v>0.0006470984107263033</v>
      </c>
      <c r="H60" s="31">
        <f>'County Race 2010'!H60/'County Race 2010'!$B60</f>
        <v>0.031319563079153075</v>
      </c>
      <c r="I60" s="31">
        <f>'County Race 2010'!I60/'County Race 2010'!$B60</f>
        <v>0.016902210488171043</v>
      </c>
      <c r="J60" s="31">
        <f>'County Race 2010'!J60/'County Race 2010'!$B60</f>
        <v>0.06326034063260341</v>
      </c>
      <c r="K60" s="31">
        <f>'County Race 2010'!K60/'County Race 2010'!$B60</f>
        <v>0.09043847388310815</v>
      </c>
    </row>
    <row r="61" spans="1:11" s="10" customFormat="1" ht="12.75">
      <c r="A61" s="3" t="s">
        <v>57</v>
      </c>
      <c r="B61" s="35">
        <f t="shared" si="0"/>
        <v>1</v>
      </c>
      <c r="C61" s="31">
        <f>'County Race 2010'!C61/'County Race 2010'!$B61</f>
        <v>0.9435902458133385</v>
      </c>
      <c r="D61" s="31">
        <f>'County Race 2010'!D61/'County Race 2010'!$B61</f>
        <v>0.03163255312897855</v>
      </c>
      <c r="E61" s="31">
        <f>'County Race 2010'!E61/'County Race 2010'!$B61</f>
        <v>0.0029380080305552833</v>
      </c>
      <c r="F61" s="31">
        <f>'County Race 2010'!F61/'County Race 2010'!$B61</f>
        <v>0.0024483400254627363</v>
      </c>
      <c r="G61" s="31">
        <f>'County Race 2010'!G61/'County Race 2010'!$B61</f>
        <v>0.0006855352071295661</v>
      </c>
      <c r="H61" s="31">
        <f>'County Race 2010'!H61/'County Race 2010'!$B61</f>
        <v>0.004798746449906963</v>
      </c>
      <c r="I61" s="31">
        <f>'County Race 2010'!I61/'County Race 2010'!$B61</f>
        <v>0.013906571344628343</v>
      </c>
      <c r="J61" s="31">
        <f>'County Race 2010'!J61/'County Race 2010'!$B61</f>
        <v>0.015571442561943002</v>
      </c>
      <c r="K61" s="31">
        <f>'County Race 2010'!K61/'County Race 2010'!$B61</f>
        <v>0.06512584467730878</v>
      </c>
    </row>
    <row r="62" spans="1:11" s="10" customFormat="1" ht="12.75">
      <c r="A62" s="3" t="s">
        <v>58</v>
      </c>
      <c r="B62" s="35">
        <f t="shared" si="0"/>
        <v>1</v>
      </c>
      <c r="C62" s="31">
        <f>'County Race 2010'!C62/'County Race 2010'!$B62</f>
        <v>0.9500057071110604</v>
      </c>
      <c r="D62" s="31">
        <f>'County Race 2010'!D62/'County Race 2010'!$B62</f>
        <v>0.01871932427805045</v>
      </c>
      <c r="E62" s="31">
        <f>'County Race 2010'!E62/'County Race 2010'!$B62</f>
        <v>0.003291100711486512</v>
      </c>
      <c r="F62" s="31">
        <f>'County Race 2010'!F62/'County Race 2010'!$B62</f>
        <v>0.0036715747821785944</v>
      </c>
      <c r="G62" s="31">
        <f>'County Race 2010'!G62/'County Race 2010'!$B62</f>
        <v>0.0002473081459498535</v>
      </c>
      <c r="H62" s="31">
        <f>'County Race 2010'!H62/'County Race 2010'!$B62</f>
        <v>0.0062397747593501505</v>
      </c>
      <c r="I62" s="31">
        <f>'County Race 2010'!I62/'County Race 2010'!$B62</f>
        <v>0.017825210211924056</v>
      </c>
      <c r="J62" s="31">
        <f>'County Race 2010'!J62/'County Race 2010'!$B62</f>
        <v>0.01963246204771145</v>
      </c>
      <c r="K62" s="31">
        <f>'County Race 2010'!K62/'County Race 2010'!$B62</f>
        <v>0.06091389871780238</v>
      </c>
    </row>
    <row r="63" spans="1:11" s="10" customFormat="1" ht="12.75">
      <c r="A63" s="3" t="s">
        <v>59</v>
      </c>
      <c r="B63" s="35">
        <f t="shared" si="0"/>
        <v>1</v>
      </c>
      <c r="C63" s="31">
        <f>'County Race 2010'!C63/'County Race 2010'!$B63</f>
        <v>0.9717890447457096</v>
      </c>
      <c r="D63" s="31">
        <f>'County Race 2010'!D63/'County Race 2010'!$B63</f>
        <v>0.0067392837551916</v>
      </c>
      <c r="E63" s="31">
        <f>'County Race 2010'!E63/'County Race 2010'!$B63</f>
        <v>0.002429276702452786</v>
      </c>
      <c r="F63" s="31">
        <f>'County Race 2010'!F63/'County Race 2010'!$B63</f>
        <v>0.002115821644071781</v>
      </c>
      <c r="G63" s="31">
        <f>'County Race 2010'!G63/'County Race 2010'!$B63</f>
        <v>7.836376459525116E-05</v>
      </c>
      <c r="H63" s="31">
        <f>'County Race 2010'!H63/'County Race 2010'!$B63</f>
        <v>0.004388370817334065</v>
      </c>
      <c r="I63" s="31">
        <f>'County Race 2010'!I63/'County Race 2010'!$B63</f>
        <v>0.012459838570644933</v>
      </c>
      <c r="J63" s="31">
        <f>'County Race 2010'!J63/'County Race 2010'!$B63</f>
        <v>0.015124206566883474</v>
      </c>
      <c r="K63" s="31">
        <f>'County Race 2010'!K63/'County Race 2010'!$B63</f>
        <v>0.036360786772196535</v>
      </c>
    </row>
    <row r="64" spans="1:11" s="10" customFormat="1" ht="12.75">
      <c r="A64" s="3" t="s">
        <v>60</v>
      </c>
      <c r="B64" s="35">
        <f t="shared" si="0"/>
        <v>1</v>
      </c>
      <c r="C64" s="31">
        <f>'County Race 2010'!C64/'County Race 2010'!$B64</f>
        <v>0.9538664034221783</v>
      </c>
      <c r="D64" s="31">
        <f>'County Race 2010'!D64/'County Race 2010'!$B64</f>
        <v>0.024152681803224746</v>
      </c>
      <c r="E64" s="31">
        <f>'County Race 2010'!E64/'County Race 2010'!$B64</f>
        <v>0.0032247449819019416</v>
      </c>
      <c r="F64" s="31">
        <f>'County Race 2010'!F64/'County Race 2010'!$B64</f>
        <v>0.002764067127344521</v>
      </c>
      <c r="G64" s="31">
        <f>'County Race 2010'!G64/'County Race 2010'!$B64</f>
        <v>0.00019743336623889436</v>
      </c>
      <c r="H64" s="31">
        <f>'County Race 2010'!H64/'County Race 2010'!$B64</f>
        <v>0.0038170450806186244</v>
      </c>
      <c r="I64" s="31">
        <f>'County Race 2010'!I64/'County Race 2010'!$B64</f>
        <v>0.011977624218492926</v>
      </c>
      <c r="J64" s="31">
        <f>'County Race 2010'!J64/'County Race 2010'!$B64</f>
        <v>0.011911813096413294</v>
      </c>
      <c r="K64" s="31">
        <f>'County Race 2010'!K64/'County Race 2010'!$B64</f>
        <v>0.05324119776242185</v>
      </c>
    </row>
    <row r="65" spans="1:11" s="10" customFormat="1" ht="12.75">
      <c r="A65" s="3" t="s">
        <v>61</v>
      </c>
      <c r="B65" s="35">
        <f t="shared" si="0"/>
        <v>0.9999999999999999</v>
      </c>
      <c r="C65" s="31">
        <f>'County Race 2010'!C65/'County Race 2010'!$B65</f>
        <v>0.8499328510158991</v>
      </c>
      <c r="D65" s="31">
        <f>'County Race 2010'!D65/'County Race 2010'!$B65</f>
        <v>0.005761816055105489</v>
      </c>
      <c r="E65" s="31">
        <f>'County Race 2010'!E65/'County Race 2010'!$B65</f>
        <v>0.02872243642507473</v>
      </c>
      <c r="F65" s="31">
        <f>'County Race 2010'!F65/'County Race 2010'!$B65</f>
        <v>0.008317809643460555</v>
      </c>
      <c r="G65" s="31">
        <f>'County Race 2010'!G65/'County Race 2010'!$B65</f>
        <v>0.011177056708400121</v>
      </c>
      <c r="H65" s="31">
        <f>'County Race 2010'!H65/'County Race 2010'!$B65</f>
        <v>0.06359658623229217</v>
      </c>
      <c r="I65" s="31">
        <f>'County Race 2010'!I65/'County Race 2010'!$B65</f>
        <v>0.03249144391976779</v>
      </c>
      <c r="J65" s="31">
        <f>'County Race 2010'!J65/'County Race 2010'!$B65</f>
        <v>0.11207382056058571</v>
      </c>
      <c r="K65" s="31">
        <f>'County Race 2010'!K65/'County Race 2010'!$B65</f>
        <v>0.18987999826712298</v>
      </c>
    </row>
    <row r="66" spans="1:11" s="10" customFormat="1" ht="12.75">
      <c r="A66" s="3" t="s">
        <v>62</v>
      </c>
      <c r="B66" s="35">
        <f t="shared" si="0"/>
        <v>1</v>
      </c>
      <c r="C66" s="31">
        <f>'County Race 2010'!C66/'County Race 2010'!$B66</f>
        <v>0.951818065013491</v>
      </c>
      <c r="D66" s="31">
        <f>'County Race 2010'!D66/'County Race 2010'!$B66</f>
        <v>0.022677630733650263</v>
      </c>
      <c r="E66" s="31">
        <f>'County Race 2010'!E66/'County Race 2010'!$B66</f>
        <v>0.0021200051394063986</v>
      </c>
      <c r="F66" s="31">
        <f>'County Race 2010'!F66/'County Race 2010'!$B66</f>
        <v>0.004111525118848773</v>
      </c>
      <c r="G66" s="31">
        <f>'County Race 2010'!G66/'County Race 2010'!$B66</f>
        <v>0.0005781832198381087</v>
      </c>
      <c r="H66" s="31">
        <f>'County Race 2010'!H66/'County Race 2010'!$B66</f>
        <v>0.0031478864191185917</v>
      </c>
      <c r="I66" s="31">
        <f>'County Race 2010'!I66/'County Race 2010'!$B66</f>
        <v>0.015546704355646923</v>
      </c>
      <c r="J66" s="31">
        <f>'County Race 2010'!J66/'County Race 2010'!$B66</f>
        <v>0.00963638699730181</v>
      </c>
      <c r="K66" s="31">
        <f>'County Race 2010'!K66/'County Race 2010'!$B66</f>
        <v>0.05338558396505204</v>
      </c>
    </row>
    <row r="67" spans="1:11" s="10" customFormat="1" ht="12.75">
      <c r="A67" s="3" t="s">
        <v>63</v>
      </c>
      <c r="B67" s="35">
        <f t="shared" si="0"/>
        <v>1</v>
      </c>
      <c r="C67" s="31">
        <f>'County Race 2010'!C67/'County Race 2010'!$B67</f>
        <v>0.9711271061671847</v>
      </c>
      <c r="D67" s="31">
        <f>'County Race 2010'!D67/'County Race 2010'!$B67</f>
        <v>0.0027809586127924097</v>
      </c>
      <c r="E67" s="31">
        <f>'County Race 2010'!E67/'County Race 2010'!$B67</f>
        <v>0.003598887616554883</v>
      </c>
      <c r="F67" s="31">
        <f>'County Race 2010'!F67/'County Race 2010'!$B67</f>
        <v>0.0034353018158023883</v>
      </c>
      <c r="G67" s="31">
        <f>'County Race 2010'!G67/'County Race 2010'!$B67</f>
        <v>0.000245378701128742</v>
      </c>
      <c r="H67" s="31">
        <f>'County Race 2010'!H67/'County Race 2010'!$B67</f>
        <v>0.01046949124815966</v>
      </c>
      <c r="I67" s="31">
        <f>'County Race 2010'!I67/'County Race 2010'!$B67</f>
        <v>0.008342875838377228</v>
      </c>
      <c r="J67" s="31">
        <f>'County Race 2010'!J67/'County Race 2010'!$B67</f>
        <v>0.019957467691804353</v>
      </c>
      <c r="K67" s="31">
        <f>'County Race 2010'!K67/'County Race 2010'!$B67</f>
        <v>0.03639784066743007</v>
      </c>
    </row>
    <row r="68" spans="1:11" s="10" customFormat="1" ht="12.75">
      <c r="A68" s="3" t="s">
        <v>64</v>
      </c>
      <c r="B68" s="35">
        <f t="shared" si="0"/>
        <v>1.0000000000000002</v>
      </c>
      <c r="C68" s="31">
        <f>'County Race 2010'!C68/'County Race 2010'!$B68</f>
        <v>0.9768962510897995</v>
      </c>
      <c r="D68" s="31">
        <f>'County Race 2010'!D68/'County Race 2010'!$B68</f>
        <v>0.0026155187445510027</v>
      </c>
      <c r="E68" s="31">
        <f>'County Race 2010'!E68/'County Race 2010'!$B68</f>
        <v>0.005884917175239756</v>
      </c>
      <c r="F68" s="31">
        <f>'County Race 2010'!F68/'County Race 2010'!$B68</f>
        <v>0.0005448997384481255</v>
      </c>
      <c r="G68" s="31">
        <f>'County Race 2010'!G68/'County Race 2010'!$B68</f>
        <v>0.00010897994768962511</v>
      </c>
      <c r="H68" s="31">
        <f>'County Race 2010'!H68/'County Race 2010'!$B68</f>
        <v>0.0026155187445510027</v>
      </c>
      <c r="I68" s="31">
        <f>'County Race 2010'!I68/'County Race 2010'!$B68</f>
        <v>0.011333914559721011</v>
      </c>
      <c r="J68" s="31">
        <f>'County Race 2010'!J68/'County Race 2010'!$B68</f>
        <v>0.008173496076721883</v>
      </c>
      <c r="K68" s="31">
        <f>'County Race 2010'!K68/'County Race 2010'!$B68</f>
        <v>0.02877070619006103</v>
      </c>
    </row>
    <row r="69" spans="1:11" s="10" customFormat="1" ht="12.75">
      <c r="A69" s="3" t="s">
        <v>65</v>
      </c>
      <c r="B69" s="35">
        <f t="shared" si="0"/>
        <v>1.0000000000000002</v>
      </c>
      <c r="C69" s="31">
        <f>'County Race 2010'!C69/'County Race 2010'!$B69</f>
        <v>0.9180014592960634</v>
      </c>
      <c r="D69" s="31">
        <f>'County Race 2010'!D69/'County Race 2010'!$B69</f>
        <v>0.04923386956672805</v>
      </c>
      <c r="E69" s="31">
        <f>'County Race 2010'!E69/'County Race 2010'!$B69</f>
        <v>0.0017720023626698169</v>
      </c>
      <c r="F69" s="31">
        <f>'County Race 2010'!F69/'County Race 2010'!$B69</f>
        <v>0.005316007088009451</v>
      </c>
      <c r="G69" s="31">
        <f>'County Race 2010'!G69/'County Race 2010'!$B69</f>
        <v>0.0007296480316875717</v>
      </c>
      <c r="H69" s="31">
        <f>'County Race 2010'!H69/'County Race 2010'!$B69</f>
        <v>0.003717730447170008</v>
      </c>
      <c r="I69" s="31">
        <f>'County Race 2010'!I69/'County Race 2010'!$B69</f>
        <v>0.02122928320767173</v>
      </c>
      <c r="J69" s="31">
        <f>'County Race 2010'!J69/'County Race 2010'!$B69</f>
        <v>0.013585351447135264</v>
      </c>
      <c r="K69" s="31">
        <f>'County Race 2010'!K69/'County Race 2010'!$B69</f>
        <v>0.08960772732010701</v>
      </c>
    </row>
    <row r="70" spans="1:11" s="10" customFormat="1" ht="12.75">
      <c r="A70" s="3" t="s">
        <v>66</v>
      </c>
      <c r="B70" s="35">
        <f t="shared" si="0"/>
        <v>1</v>
      </c>
      <c r="C70" s="31">
        <f>'County Race 2010'!C70/'County Race 2010'!$B70</f>
        <v>0.9775429326287979</v>
      </c>
      <c r="D70" s="31">
        <f>'County Race 2010'!D70/'County Race 2010'!$B70</f>
        <v>0.001585204755614267</v>
      </c>
      <c r="E70" s="31">
        <f>'County Race 2010'!E70/'County Race 2010'!$B70</f>
        <v>0.004491413474240423</v>
      </c>
      <c r="F70" s="31">
        <f>'County Race 2010'!F70/'County Race 2010'!$B70</f>
        <v>0.005019815059445178</v>
      </c>
      <c r="G70" s="31">
        <f>'County Race 2010'!G70/'County Race 2010'!$B70</f>
        <v>0.0002642007926023778</v>
      </c>
      <c r="H70" s="31">
        <f>'County Race 2010'!H70/'County Race 2010'!$B70</f>
        <v>0.001585204755614267</v>
      </c>
      <c r="I70" s="31">
        <f>'County Race 2010'!I70/'County Race 2010'!$B70</f>
        <v>0.009511228533685601</v>
      </c>
      <c r="J70" s="31">
        <f>'County Race 2010'!J70/'County Race 2010'!$B70</f>
        <v>0.007397622192866579</v>
      </c>
      <c r="K70" s="31">
        <f>'County Race 2010'!K70/'County Race 2010'!$B70</f>
        <v>0.026948480845442536</v>
      </c>
    </row>
    <row r="71" spans="1:11" s="10" customFormat="1" ht="12.75">
      <c r="A71" s="3" t="s">
        <v>67</v>
      </c>
      <c r="B71" s="35">
        <f aca="true" t="shared" si="1" ref="B71:B120">SUM(C71:I71)</f>
        <v>0.9999999999999999</v>
      </c>
      <c r="C71" s="31">
        <f>'County Race 2010'!C71/'County Race 2010'!$B71</f>
        <v>0.967391304347826</v>
      </c>
      <c r="D71" s="31">
        <f>'County Race 2010'!D71/'County Race 2010'!$B71</f>
        <v>0.0040003232584451265</v>
      </c>
      <c r="E71" s="31">
        <f>'County Race 2010'!E71/'County Race 2010'!$B71</f>
        <v>0.005495393567156942</v>
      </c>
      <c r="F71" s="31">
        <f>'County Race 2010'!F71/'County Race 2010'!$B71</f>
        <v>0.0028285113948601907</v>
      </c>
      <c r="G71" s="31">
        <f>'County Race 2010'!G71/'County Race 2010'!$B71</f>
        <v>0.0014546630030709553</v>
      </c>
      <c r="H71" s="31">
        <f>'County Race 2010'!H71/'County Race 2010'!$B71</f>
        <v>0.0038791013415225475</v>
      </c>
      <c r="I71" s="31">
        <f>'County Race 2010'!I71/'County Race 2010'!$B71</f>
        <v>0.01495070308711815</v>
      </c>
      <c r="J71" s="31">
        <f>'County Race 2010'!J71/'County Race 2010'!$B71</f>
        <v>0.013859705834814934</v>
      </c>
      <c r="K71" s="31">
        <f>'County Race 2010'!K71/'County Race 2010'!$B71</f>
        <v>0.03984160336188783</v>
      </c>
    </row>
    <row r="72" spans="1:11" s="10" customFormat="1" ht="12.75">
      <c r="A72" s="3" t="s">
        <v>68</v>
      </c>
      <c r="B72" s="35">
        <f t="shared" si="1"/>
        <v>0.9999999999999999</v>
      </c>
      <c r="C72" s="31">
        <f>'County Race 2010'!C72/'County Race 2010'!$B72</f>
        <v>0.7405627524724891</v>
      </c>
      <c r="D72" s="31">
        <f>'County Race 2010'!D72/'County Race 2010'!$B72</f>
        <v>0.23958768630728514</v>
      </c>
      <c r="E72" s="31">
        <f>'County Race 2010'!E72/'County Race 2010'!$B72</f>
        <v>0.002089427496865859</v>
      </c>
      <c r="F72" s="31">
        <f>'County Race 2010'!F72/'County Race 2010'!$B72</f>
        <v>0.001671541997492687</v>
      </c>
      <c r="G72" s="31">
        <f>'County Race 2010'!G72/'County Race 2010'!$B72</f>
        <v>6.964758322886195E-05</v>
      </c>
      <c r="H72" s="31">
        <f>'County Race 2010'!H72/'County Race 2010'!$B72</f>
        <v>0.0055021590750800944</v>
      </c>
      <c r="I72" s="31">
        <f>'County Race 2010'!I72/'County Race 2010'!$B72</f>
        <v>0.010516785067558156</v>
      </c>
      <c r="J72" s="31">
        <f>'County Race 2010'!J72/'County Race 2010'!$B72</f>
        <v>0.016088591725867112</v>
      </c>
      <c r="K72" s="31">
        <f>'County Race 2010'!K72/'County Race 2010'!$B72</f>
        <v>0.26723777684914335</v>
      </c>
    </row>
    <row r="73" spans="1:11" s="10" customFormat="1" ht="12.75">
      <c r="A73" s="3" t="s">
        <v>69</v>
      </c>
      <c r="B73" s="35">
        <f t="shared" si="1"/>
        <v>1.0000000000000002</v>
      </c>
      <c r="C73" s="31">
        <f>'County Race 2010'!C73/'County Race 2010'!$B73</f>
        <v>0.9243288268084834</v>
      </c>
      <c r="D73" s="31">
        <f>'County Race 2010'!D73/'County Race 2010'!$B73</f>
        <v>0.03722688537194849</v>
      </c>
      <c r="E73" s="31">
        <f>'County Race 2010'!E73/'County Race 2010'!$B73</f>
        <v>0.003459985903761133</v>
      </c>
      <c r="F73" s="31">
        <f>'County Race 2010'!F73/'County Race 2010'!$B73</f>
        <v>0.00358813352982636</v>
      </c>
      <c r="G73" s="31">
        <f>'County Race 2010'!G73/'County Race 2010'!$B73</f>
        <v>0.0006407381303261357</v>
      </c>
      <c r="H73" s="31">
        <f>'County Race 2010'!H73/'County Race 2010'!$B73</f>
        <v>0.01883770103158839</v>
      </c>
      <c r="I73" s="31">
        <f>'County Race 2010'!I73/'County Race 2010'!$B73</f>
        <v>0.011917729224066123</v>
      </c>
      <c r="J73" s="31">
        <f>'County Race 2010'!J73/'County Race 2010'!$B73</f>
        <v>0.03754725443711155</v>
      </c>
      <c r="K73" s="31">
        <f>'County Race 2010'!K73/'County Race 2010'!$B73</f>
        <v>0.09271480745819184</v>
      </c>
    </row>
    <row r="74" spans="1:11" s="10" customFormat="1" ht="12.75">
      <c r="A74" s="3" t="s">
        <v>70</v>
      </c>
      <c r="B74" s="35">
        <f t="shared" si="1"/>
        <v>0.9999999999999999</v>
      </c>
      <c r="C74" s="31">
        <f>'County Race 2010'!C74/'County Race 2010'!$B74</f>
        <v>0.9505656108597285</v>
      </c>
      <c r="D74" s="31">
        <f>'County Race 2010'!D74/'County Race 2010'!$B74</f>
        <v>0.02986425339366516</v>
      </c>
      <c r="E74" s="31">
        <f>'County Race 2010'!E74/'County Race 2010'!$B74</f>
        <v>0.0029411764705882353</v>
      </c>
      <c r="F74" s="31">
        <f>'County Race 2010'!F74/'County Race 2010'!$B74</f>
        <v>0.003167420814479638</v>
      </c>
      <c r="G74" s="31">
        <f>'County Race 2010'!G74/'County Race 2010'!$B74</f>
        <v>0.00011312217194570136</v>
      </c>
      <c r="H74" s="31">
        <f>'County Race 2010'!H74/'County Race 2010'!$B74</f>
        <v>0.0010180995475113123</v>
      </c>
      <c r="I74" s="31">
        <f>'County Race 2010'!I74/'County Race 2010'!$B74</f>
        <v>0.012330316742081448</v>
      </c>
      <c r="J74" s="31">
        <f>'County Race 2010'!J74/'County Race 2010'!$B74</f>
        <v>0.009615384615384616</v>
      </c>
      <c r="K74" s="31">
        <f>'County Race 2010'!K74/'County Race 2010'!$B74</f>
        <v>0.05656108597285068</v>
      </c>
    </row>
    <row r="75" spans="1:11" s="10" customFormat="1" ht="12.75">
      <c r="A75" s="3" t="s">
        <v>71</v>
      </c>
      <c r="B75" s="35">
        <f t="shared" si="1"/>
        <v>1</v>
      </c>
      <c r="C75" s="31">
        <f>'County Race 2010'!C75/'County Race 2010'!$B75</f>
        <v>0.9572572736188297</v>
      </c>
      <c r="D75" s="31">
        <f>'County Race 2010'!D75/'County Race 2010'!$B75</f>
        <v>0.016426936907486107</v>
      </c>
      <c r="E75" s="31">
        <f>'County Race 2010'!E75/'County Race 2010'!$B75</f>
        <v>0.0018796992481203006</v>
      </c>
      <c r="F75" s="31">
        <f>'County Race 2010'!F75/'County Race 2010'!$B75</f>
        <v>0.002533507682249101</v>
      </c>
      <c r="G75" s="31">
        <f>'County Race 2010'!G75/'County Race 2010'!$B75</f>
        <v>0.00016345210853220007</v>
      </c>
      <c r="H75" s="31">
        <f>'County Race 2010'!H75/'County Race 2010'!$B75</f>
        <v>0.006864988558352402</v>
      </c>
      <c r="I75" s="31">
        <f>'County Race 2010'!I75/'County Race 2010'!$B75</f>
        <v>0.014874141876430207</v>
      </c>
      <c r="J75" s="31">
        <f>'County Race 2010'!J75/'County Race 2010'!$B75</f>
        <v>0.014056881333769205</v>
      </c>
      <c r="K75" s="31">
        <f>'County Race 2010'!K75/'County Race 2010'!$B75</f>
        <v>0.04854527623406342</v>
      </c>
    </row>
    <row r="76" spans="1:11" s="10" customFormat="1" ht="12.75">
      <c r="A76" s="3" t="s">
        <v>72</v>
      </c>
      <c r="B76" s="35">
        <f t="shared" si="1"/>
        <v>1</v>
      </c>
      <c r="C76" s="31">
        <f>'County Race 2010'!C76/'County Race 2010'!$B76</f>
        <v>0.9613420860685631</v>
      </c>
      <c r="D76" s="31">
        <f>'County Race 2010'!D76/'County Race 2010'!$B76</f>
        <v>0.006370046194991491</v>
      </c>
      <c r="E76" s="31">
        <f>'County Race 2010'!E76/'County Race 2010'!$B76</f>
        <v>0.006564551422319475</v>
      </c>
      <c r="F76" s="31">
        <f>'County Race 2010'!F76/'County Race 2010'!$B76</f>
        <v>0.0036955993192317044</v>
      </c>
      <c r="G76" s="31">
        <f>'County Race 2010'!G76/'County Race 2010'!$B76</f>
        <v>9.725261366399222E-05</v>
      </c>
      <c r="H76" s="31">
        <f>'County Race 2010'!H76/'County Race 2010'!$B76</f>
        <v>0.004230488694383662</v>
      </c>
      <c r="I76" s="31">
        <f>'County Race 2010'!I76/'County Race 2010'!$B76</f>
        <v>0.017699975686846583</v>
      </c>
      <c r="J76" s="31">
        <f>'County Race 2010'!J76/'County Race 2010'!$B76</f>
        <v>0.01774860199367858</v>
      </c>
      <c r="K76" s="31">
        <f>'County Race 2010'!K76/'County Race 2010'!$B76</f>
        <v>0.048237296377340144</v>
      </c>
    </row>
    <row r="77" spans="1:11" s="10" customFormat="1" ht="12.75">
      <c r="A77" s="3" t="s">
        <v>73</v>
      </c>
      <c r="B77" s="35">
        <f t="shared" si="1"/>
        <v>1</v>
      </c>
      <c r="C77" s="31">
        <f>'County Race 2010'!C77/'County Race 2010'!$B77</f>
        <v>0.8172082717872969</v>
      </c>
      <c r="D77" s="31">
        <f>'County Race 2010'!D77/'County Race 2010'!$B77</f>
        <v>0.15820848280227895</v>
      </c>
      <c r="E77" s="31">
        <f>'County Race 2010'!E77/'County Race 2010'!$B77</f>
        <v>0.0023739185482169233</v>
      </c>
      <c r="F77" s="31">
        <f>'County Race 2010'!F77/'County Race 2010'!$B77</f>
        <v>0.00422029964127453</v>
      </c>
      <c r="G77" s="31">
        <f>'County Race 2010'!G77/'County Race 2010'!$B77</f>
        <v>0.00036927621861152144</v>
      </c>
      <c r="H77" s="31">
        <f>'County Race 2010'!H77/'County Race 2010'!$B77</f>
        <v>0.0030597172399240346</v>
      </c>
      <c r="I77" s="31">
        <f>'County Race 2010'!I77/'County Race 2010'!$B77</f>
        <v>0.01456003376239713</v>
      </c>
      <c r="J77" s="31">
        <f>'County Race 2010'!J77/'County Race 2010'!$B77</f>
        <v>0.01128930154040937</v>
      </c>
      <c r="K77" s="31">
        <f>'County Race 2010'!K77/'County Race 2010'!$B77</f>
        <v>0.18864739396497152</v>
      </c>
    </row>
    <row r="78" spans="1:11" s="10" customFormat="1" ht="12.75">
      <c r="A78" s="3" t="s">
        <v>74</v>
      </c>
      <c r="B78" s="35">
        <f t="shared" si="1"/>
        <v>1</v>
      </c>
      <c r="C78" s="31">
        <f>'County Race 2010'!C78/'County Race 2010'!$B78</f>
        <v>0.8933131431324638</v>
      </c>
      <c r="D78" s="31">
        <f>'County Race 2010'!D78/'County Race 2010'!$B78</f>
        <v>0.007536910210964655</v>
      </c>
      <c r="E78" s="31">
        <f>'County Race 2010'!E78/'County Race 2010'!$B78</f>
        <v>0.023040919571875967</v>
      </c>
      <c r="F78" s="31">
        <f>'County Race 2010'!F78/'County Race 2010'!$B78</f>
        <v>0.013249819320645628</v>
      </c>
      <c r="G78" s="31">
        <f>'County Race 2010'!G78/'County Race 2010'!$B78</f>
        <v>0.008724231682554979</v>
      </c>
      <c r="H78" s="31">
        <f>'County Race 2010'!H78/'County Race 2010'!$B78</f>
        <v>0.02338507072306157</v>
      </c>
      <c r="I78" s="31">
        <f>'County Race 2010'!I78/'County Race 2010'!$B78</f>
        <v>0.030749905358433423</v>
      </c>
      <c r="J78" s="31">
        <f>'County Race 2010'!J78/'County Race 2010'!$B78</f>
        <v>0.043655573527893454</v>
      </c>
      <c r="K78" s="31">
        <f>'County Race 2010'!K78/'County Race 2010'!$B78</f>
        <v>0.12298241387617441</v>
      </c>
    </row>
    <row r="79" spans="1:11" s="10" customFormat="1" ht="12.75">
      <c r="A79" s="3" t="s">
        <v>75</v>
      </c>
      <c r="B79" s="35">
        <f t="shared" si="1"/>
        <v>0.9999999999999998</v>
      </c>
      <c r="C79" s="31">
        <f>'County Race 2010'!C79/'County Race 2010'!$B79</f>
        <v>0.9449293966623876</v>
      </c>
      <c r="D79" s="31">
        <f>'County Race 2010'!D79/'County Race 2010'!$B79</f>
        <v>0.02421908429610612</v>
      </c>
      <c r="E79" s="31">
        <f>'County Race 2010'!E79/'County Race 2010'!$B79</f>
        <v>0.0019255455712451862</v>
      </c>
      <c r="F79" s="31">
        <f>'County Race 2010'!F79/'County Race 2010'!$B79</f>
        <v>0.016174582798459562</v>
      </c>
      <c r="G79" s="31">
        <f>'County Race 2010'!G79/'County Race 2010'!$B79</f>
        <v>0.00012836970474967908</v>
      </c>
      <c r="H79" s="31">
        <f>'County Race 2010'!H79/'County Race 2010'!$B79</f>
        <v>0.003337612323491656</v>
      </c>
      <c r="I79" s="31">
        <f>'County Race 2010'!I79/'County Race 2010'!$B79</f>
        <v>0.00928540864356012</v>
      </c>
      <c r="J79" s="31">
        <f>'County Race 2010'!J79/'County Race 2010'!$B79</f>
        <v>0.01292255027813436</v>
      </c>
      <c r="K79" s="31">
        <f>'County Race 2010'!K79/'County Race 2010'!$B79</f>
        <v>0.06371416345742405</v>
      </c>
    </row>
    <row r="80" spans="1:11" s="10" customFormat="1" ht="12.75">
      <c r="A80" s="3" t="s">
        <v>76</v>
      </c>
      <c r="B80" s="35">
        <f t="shared" si="1"/>
        <v>1</v>
      </c>
      <c r="C80" s="31">
        <f>'County Race 2010'!C80/'County Race 2010'!$B80</f>
        <v>0.9659957724473853</v>
      </c>
      <c r="D80" s="31">
        <f>'County Race 2010'!D80/'County Race 2010'!$B80</f>
        <v>0.0013785497656465398</v>
      </c>
      <c r="E80" s="31">
        <f>'County Race 2010'!E80/'County Race 2010'!$B80</f>
        <v>0.011579818031430935</v>
      </c>
      <c r="F80" s="31">
        <f>'County Race 2010'!F80/'County Race 2010'!$B80</f>
        <v>0.002940906166712618</v>
      </c>
      <c r="G80" s="31">
        <f>'County Race 2010'!G80/'County Race 2010'!$B80</f>
        <v>0.00036761327083907727</v>
      </c>
      <c r="H80" s="31">
        <f>'County Race 2010'!H80/'County Race 2010'!$B80</f>
        <v>0.0009190331770976933</v>
      </c>
      <c r="I80" s="31">
        <f>'County Race 2010'!I80/'County Race 2010'!$B80</f>
        <v>0.016818307140887785</v>
      </c>
      <c r="J80" s="31">
        <f>'County Race 2010'!J80/'County Race 2010'!$B80</f>
        <v>0.012039334619979782</v>
      </c>
      <c r="K80" s="31">
        <f>'County Race 2010'!K80/'County Race 2010'!$B80</f>
        <v>0.04356217259443066</v>
      </c>
    </row>
    <row r="81" spans="1:11" s="10" customFormat="1" ht="12.75">
      <c r="A81" s="3" t="s">
        <v>77</v>
      </c>
      <c r="B81" s="35">
        <f t="shared" si="1"/>
        <v>0.9999999999999999</v>
      </c>
      <c r="C81" s="31">
        <f>'County Race 2010'!C81/'County Race 2010'!$B81</f>
        <v>0.9884709612336071</v>
      </c>
      <c r="D81" s="31">
        <f>'County Race 2010'!D81/'County Race 2010'!$B81</f>
        <v>0.002017581784118749</v>
      </c>
      <c r="E81" s="31">
        <f>'County Race 2010'!E81/'County Race 2010'!$B81</f>
        <v>0.0023058077532785706</v>
      </c>
      <c r="F81" s="31">
        <f>'County Race 2010'!F81/'County Race 2010'!$B81</f>
        <v>0.0010087908920593746</v>
      </c>
      <c r="G81" s="31">
        <f>'County Race 2010'!G81/'County Race 2010'!$B81</f>
        <v>0.0005043954460296873</v>
      </c>
      <c r="H81" s="31">
        <f>'County Race 2010'!H81/'County Race 2010'!$B81</f>
        <v>0.0009367343997694192</v>
      </c>
      <c r="I81" s="31">
        <f>'County Race 2010'!I81/'County Race 2010'!$B81</f>
        <v>0.004755728491137051</v>
      </c>
      <c r="J81" s="31">
        <f>'County Race 2010'!J81/'County Race 2010'!$B81</f>
        <v>0.0060527453523562475</v>
      </c>
      <c r="K81" s="31">
        <f>'County Race 2010'!K81/'County Race 2010'!$B81</f>
        <v>0.016140654272949993</v>
      </c>
    </row>
    <row r="82" spans="1:11" s="10" customFormat="1" ht="12.75">
      <c r="A82" s="3" t="s">
        <v>78</v>
      </c>
      <c r="B82" s="35">
        <f t="shared" si="1"/>
        <v>1</v>
      </c>
      <c r="C82" s="31">
        <f>'County Race 2010'!C82/'County Race 2010'!$B82</f>
        <v>0.9737735266892934</v>
      </c>
      <c r="D82" s="31">
        <f>'County Race 2010'!D82/'County Race 2010'!$B82</f>
        <v>0.0011313380643834206</v>
      </c>
      <c r="E82" s="31">
        <f>'County Race 2010'!E82/'County Race 2010'!$B82</f>
        <v>0.007199424046076314</v>
      </c>
      <c r="F82" s="31">
        <f>'County Race 2010'!F82/'County Race 2010'!$B82</f>
        <v>0.0013370358942713155</v>
      </c>
      <c r="G82" s="31">
        <f>'County Race 2010'!G82/'County Race 2010'!$B82</f>
        <v>0</v>
      </c>
      <c r="H82" s="31">
        <f>'County Race 2010'!H82/'County Race 2010'!$B82</f>
        <v>0.002674071788542631</v>
      </c>
      <c r="I82" s="31">
        <f>'County Race 2010'!I82/'County Race 2010'!$B82</f>
        <v>0.01388460351743289</v>
      </c>
      <c r="J82" s="31">
        <f>'County Race 2010'!J82/'County Race 2010'!$B82</f>
        <v>0.013164661112825259</v>
      </c>
      <c r="K82" s="31">
        <f>'County Race 2010'!K82/'County Race 2010'!$B82</f>
        <v>0.03455723542116631</v>
      </c>
    </row>
    <row r="83" spans="1:11" s="10" customFormat="1" ht="12.75">
      <c r="A83" s="3" t="s">
        <v>79</v>
      </c>
      <c r="B83" s="35">
        <f t="shared" si="1"/>
        <v>0.9999999999999999</v>
      </c>
      <c r="C83" s="31">
        <f>'County Race 2010'!C83/'County Race 2010'!$B83</f>
        <v>0.7040883253170092</v>
      </c>
      <c r="D83" s="31">
        <f>'County Race 2010'!D83/'County Race 2010'!$B83</f>
        <v>0.2677634455618714</v>
      </c>
      <c r="E83" s="31">
        <f>'County Race 2010'!E83/'County Race 2010'!$B83</f>
        <v>0.0027328377787494535</v>
      </c>
      <c r="F83" s="31">
        <f>'County Race 2010'!F83/'County Race 2010'!$B83</f>
        <v>0.002240926978574552</v>
      </c>
      <c r="G83" s="31">
        <f>'County Race 2010'!G83/'County Race 2010'!$B83</f>
        <v>0.0003825972890249235</v>
      </c>
      <c r="H83" s="31">
        <f>'County Race 2010'!H83/'County Race 2010'!$B83</f>
        <v>0.007979886313948404</v>
      </c>
      <c r="I83" s="31">
        <f>'County Race 2010'!I83/'County Race 2010'!$B83</f>
        <v>0.014811980760822038</v>
      </c>
      <c r="J83" s="31">
        <f>'County Race 2010'!J83/'County Race 2010'!$B83</f>
        <v>0.018637953651071272</v>
      </c>
      <c r="K83" s="31">
        <f>'County Race 2010'!K83/'County Race 2010'!$B83</f>
        <v>0.30361827721906426</v>
      </c>
    </row>
    <row r="84" spans="1:11" s="10" customFormat="1" ht="12.75">
      <c r="A84" s="3" t="s">
        <v>80</v>
      </c>
      <c r="B84" s="35">
        <f t="shared" si="1"/>
        <v>1</v>
      </c>
      <c r="C84" s="31">
        <f>'County Race 2010'!C84/'County Race 2010'!$B84</f>
        <v>0.9721153339307363</v>
      </c>
      <c r="D84" s="31">
        <f>'County Race 2010'!D84/'County Race 2010'!$B84</f>
        <v>0.00395340256180486</v>
      </c>
      <c r="E84" s="31">
        <f>'County Race 2010'!E84/'County Race 2010'!$B84</f>
        <v>0.003215434083601286</v>
      </c>
      <c r="F84" s="31">
        <f>'County Race 2010'!F84/'County Race 2010'!$B84</f>
        <v>0.004480522903378841</v>
      </c>
      <c r="G84" s="31">
        <f>'County Race 2010'!G84/'County Race 2010'!$B84</f>
        <v>0.0003162722049443888</v>
      </c>
      <c r="H84" s="31">
        <f>'County Race 2010'!H84/'County Race 2010'!$B84</f>
        <v>0.006957988508776554</v>
      </c>
      <c r="I84" s="31">
        <f>'County Race 2010'!I84/'County Race 2010'!$B84</f>
        <v>0.008961045806757682</v>
      </c>
      <c r="J84" s="31">
        <f>'County Race 2010'!J84/'County Race 2010'!$B84</f>
        <v>0.016762426862052607</v>
      </c>
      <c r="K84" s="31">
        <f>'County Race 2010'!K84/'County Race 2010'!$B84</f>
        <v>0.035422486953771544</v>
      </c>
    </row>
    <row r="85" spans="1:11" s="10" customFormat="1" ht="12.75">
      <c r="A85" s="3" t="s">
        <v>81</v>
      </c>
      <c r="B85" s="35">
        <f t="shared" si="1"/>
        <v>1</v>
      </c>
      <c r="C85" s="31">
        <f>'County Race 2010'!C85/'County Race 2010'!$B85</f>
        <v>0.8966375204379043</v>
      </c>
      <c r="D85" s="31">
        <f>'County Race 2010'!D85/'County Race 2010'!$B85</f>
        <v>0.02995189687448165</v>
      </c>
      <c r="E85" s="31">
        <f>'County Race 2010'!E85/'County Race 2010'!$B85</f>
        <v>0.004194213407265231</v>
      </c>
      <c r="F85" s="31">
        <f>'County Race 2010'!F85/'County Race 2010'!$B85</f>
        <v>0.00599511859908533</v>
      </c>
      <c r="G85" s="31">
        <f>'County Race 2010'!G85/'County Race 2010'!$B85</f>
        <v>0.0007345797492950404</v>
      </c>
      <c r="H85" s="31">
        <f>'County Race 2010'!H85/'County Race 2010'!$B85</f>
        <v>0.039951659913272194</v>
      </c>
      <c r="I85" s="31">
        <f>'County Race 2010'!I85/'County Race 2010'!$B85</f>
        <v>0.02253501101869624</v>
      </c>
      <c r="J85" s="31">
        <f>'County Race 2010'!J85/'County Race 2010'!$B85</f>
        <v>0.07217838439847397</v>
      </c>
      <c r="K85" s="31">
        <f>'County Race 2010'!K85/'County Race 2010'!$B85</f>
        <v>0.13032866519750716</v>
      </c>
    </row>
    <row r="86" spans="1:11" s="10" customFormat="1" ht="12.75">
      <c r="A86" s="3" t="s">
        <v>82</v>
      </c>
      <c r="B86" s="35">
        <f t="shared" si="1"/>
        <v>1</v>
      </c>
      <c r="C86" s="31">
        <f>'County Race 2010'!C86/'County Race 2010'!$B86</f>
        <v>0.9170209938878554</v>
      </c>
      <c r="D86" s="31">
        <f>'County Race 2010'!D86/'County Race 2010'!$B86</f>
        <v>0.022322614934892373</v>
      </c>
      <c r="E86" s="31">
        <f>'County Race 2010'!E86/'County Race 2010'!$B86</f>
        <v>0.0055585082823987955</v>
      </c>
      <c r="F86" s="31">
        <f>'County Race 2010'!F86/'County Race 2010'!$B86</f>
        <v>0.029143413942776152</v>
      </c>
      <c r="G86" s="31">
        <f>'County Race 2010'!G86/'County Race 2010'!$B86</f>
        <v>0.0007307998937018336</v>
      </c>
      <c r="H86" s="31">
        <f>'County Race 2010'!H86/'County Race 2010'!$B86</f>
        <v>0.0037204358224820623</v>
      </c>
      <c r="I86" s="31">
        <f>'County Race 2010'!I86/'County Race 2010'!$B86</f>
        <v>0.021503233235893347</v>
      </c>
      <c r="J86" s="31">
        <f>'County Race 2010'!J86/'County Race 2010'!$B86</f>
        <v>0.020440251572327043</v>
      </c>
      <c r="K86" s="31">
        <f>'County Race 2010'!K86/'County Race 2010'!$B86</f>
        <v>0.09664274957923642</v>
      </c>
    </row>
    <row r="87" spans="1:11" s="10" customFormat="1" ht="12.75">
      <c r="A87" s="3" t="s">
        <v>83</v>
      </c>
      <c r="B87" s="35">
        <f t="shared" si="1"/>
        <v>1</v>
      </c>
      <c r="C87" s="31">
        <f>'County Race 2010'!C87/'County Race 2010'!$B87</f>
        <v>0.9018146467919637</v>
      </c>
      <c r="D87" s="31">
        <f>'County Race 2010'!D87/'County Race 2010'!$B87</f>
        <v>0.07199179088356017</v>
      </c>
      <c r="E87" s="31">
        <f>'County Race 2010'!E87/'County Race 2010'!$B87</f>
        <v>0.002106286454957874</v>
      </c>
      <c r="F87" s="31">
        <f>'County Race 2010'!F87/'County Race 2010'!$B87</f>
        <v>0.0023223158349535535</v>
      </c>
      <c r="G87" s="31">
        <f>'County Race 2010'!G87/'County Race 2010'!$B87</f>
        <v>0.00016202203499675956</v>
      </c>
      <c r="H87" s="31">
        <f>'County Race 2010'!H87/'County Race 2010'!$B87</f>
        <v>0.0075070209548498594</v>
      </c>
      <c r="I87" s="31">
        <f>'County Race 2010'!I87/'County Race 2010'!$B87</f>
        <v>0.014095917044718081</v>
      </c>
      <c r="J87" s="31">
        <f>'County Race 2010'!J87/'County Race 2010'!$B87</f>
        <v>0.01787643119464247</v>
      </c>
      <c r="K87" s="31">
        <f>'County Race 2010'!K87/'County Race 2010'!$B87</f>
        <v>0.10785266796284294</v>
      </c>
    </row>
    <row r="88" spans="1:11" s="10" customFormat="1" ht="12.75">
      <c r="A88" s="3" t="s">
        <v>84</v>
      </c>
      <c r="B88" s="35">
        <f t="shared" si="1"/>
        <v>0.9999999999999999</v>
      </c>
      <c r="C88" s="31">
        <f>'County Race 2010'!C88/'County Race 2010'!$B88</f>
        <v>0.8722823044714628</v>
      </c>
      <c r="D88" s="31">
        <f>'County Race 2010'!D88/'County Race 2010'!$B88</f>
        <v>0.05900002239090034</v>
      </c>
      <c r="E88" s="31">
        <f>'County Race 2010'!E88/'County Race 2010'!$B88</f>
        <v>0.005026757125904033</v>
      </c>
      <c r="F88" s="31">
        <f>'County Race 2010'!F88/'County Race 2010'!$B88</f>
        <v>0.02296186829672421</v>
      </c>
      <c r="G88" s="31">
        <f>'County Race 2010'!G88/'County Race 2010'!$B88</f>
        <v>0.003269071449362979</v>
      </c>
      <c r="H88" s="31">
        <f>'County Race 2010'!H88/'County Race 2010'!$B88</f>
        <v>0.012897158594747094</v>
      </c>
      <c r="I88" s="31">
        <f>'County Race 2010'!I88/'County Race 2010'!$B88</f>
        <v>0.024562817670898546</v>
      </c>
      <c r="J88" s="31">
        <f>'County Race 2010'!J88/'County Race 2010'!$B88</f>
        <v>0.049528671547882944</v>
      </c>
      <c r="K88" s="31">
        <f>'County Race 2010'!K88/'County Race 2010'!$B88</f>
        <v>0.15882985154833076</v>
      </c>
    </row>
    <row r="89" spans="1:11" s="10" customFormat="1" ht="12.75">
      <c r="A89" s="3" t="s">
        <v>85</v>
      </c>
      <c r="B89" s="35">
        <f t="shared" si="1"/>
        <v>1</v>
      </c>
      <c r="C89" s="31">
        <f>'County Race 2010'!C89/'County Race 2010'!$B89</f>
        <v>0.9617496868677137</v>
      </c>
      <c r="D89" s="31">
        <f>'County Race 2010'!D89/'County Race 2010'!$B89</f>
        <v>0.007547291004271445</v>
      </c>
      <c r="E89" s="31">
        <f>'County Race 2010'!E89/'County Race 2010'!$B89</f>
        <v>0.006326877990814786</v>
      </c>
      <c r="F89" s="31">
        <f>'County Race 2010'!F89/'County Race 2010'!$B89</f>
        <v>0.003372193852972348</v>
      </c>
      <c r="G89" s="31">
        <f>'County Race 2010'!G89/'County Race 2010'!$B89</f>
        <v>0.00028904518739762984</v>
      </c>
      <c r="H89" s="31">
        <f>'County Race 2010'!H89/'County Race 2010'!$B89</f>
        <v>0.005427626296688827</v>
      </c>
      <c r="I89" s="31">
        <f>'County Race 2010'!I89/'County Race 2010'!$B89</f>
        <v>0.01528727880014131</v>
      </c>
      <c r="J89" s="31">
        <f>'County Race 2010'!J89/'County Race 2010'!$B89</f>
        <v>0.01975142113883804</v>
      </c>
      <c r="K89" s="31">
        <f>'County Race 2010'!K89/'County Race 2010'!$B89</f>
        <v>0.05048655939878601</v>
      </c>
    </row>
    <row r="90" spans="1:11" s="10" customFormat="1" ht="12.75">
      <c r="A90" s="3" t="s">
        <v>86</v>
      </c>
      <c r="B90" s="35">
        <f t="shared" si="1"/>
        <v>1</v>
      </c>
      <c r="C90" s="31">
        <f>'County Race 2010'!C90/'County Race 2010'!$B90</f>
        <v>0.77487852469679</v>
      </c>
      <c r="D90" s="31">
        <f>'County Race 2010'!D90/'County Race 2010'!$B90</f>
        <v>0.11447373455255003</v>
      </c>
      <c r="E90" s="31">
        <f>'County Race 2010'!E90/'County Race 2010'!$B90</f>
        <v>0.007843287293874584</v>
      </c>
      <c r="F90" s="31">
        <f>'County Race 2010'!F90/'County Race 2010'!$B90</f>
        <v>0.025748938286719977</v>
      </c>
      <c r="G90" s="31">
        <f>'County Race 2010'!G90/'County Race 2010'!$B90</f>
        <v>0.005700730764816161</v>
      </c>
      <c r="H90" s="31">
        <f>'County Race 2010'!H90/'County Race 2010'!$B90</f>
        <v>0.022917702873321344</v>
      </c>
      <c r="I90" s="31">
        <f>'County Race 2010'!I90/'County Race 2010'!$B90</f>
        <v>0.04843708153192792</v>
      </c>
      <c r="J90" s="31">
        <f>'County Race 2010'!J90/'County Race 2010'!$B90</f>
        <v>0.09000650418946321</v>
      </c>
      <c r="K90" s="31">
        <f>'County Race 2010'!K90/'County Race 2010'!$B90</f>
        <v>0.2756819833951869</v>
      </c>
    </row>
    <row r="91" spans="1:11" s="10" customFormat="1" ht="12.75">
      <c r="A91" s="3" t="s">
        <v>87</v>
      </c>
      <c r="B91" s="35">
        <f t="shared" si="1"/>
        <v>0.9999999999999999</v>
      </c>
      <c r="C91" s="31">
        <f>'County Race 2010'!C91/'County Race 2010'!$B91</f>
        <v>0.9819240811407913</v>
      </c>
      <c r="D91" s="31">
        <f>'County Race 2010'!D91/'County Race 2010'!$B91</f>
        <v>0.0018075918859208676</v>
      </c>
      <c r="E91" s="31">
        <f>'County Race 2010'!E91/'County Race 2010'!$B91</f>
        <v>0.0014059048001606748</v>
      </c>
      <c r="F91" s="31">
        <f>'County Race 2010'!F91/'County Race 2010'!$B91</f>
        <v>0.004820245029122314</v>
      </c>
      <c r="G91" s="31">
        <f>'County Race 2010'!G91/'County Race 2010'!$B91</f>
        <v>0.0002008435428800964</v>
      </c>
      <c r="H91" s="31">
        <f>'County Race 2010'!H91/'County Race 2010'!$B91</f>
        <v>0.0014059048001606748</v>
      </c>
      <c r="I91" s="31">
        <f>'County Race 2010'!I91/'County Race 2010'!$B91</f>
        <v>0.008435428800964049</v>
      </c>
      <c r="J91" s="31">
        <f>'County Race 2010'!J91/'County Race 2010'!$B91</f>
        <v>0.00723036754368347</v>
      </c>
      <c r="K91" s="31">
        <f>'County Race 2010'!K91/'County Race 2010'!$B91</f>
        <v>0.02289616388833099</v>
      </c>
    </row>
    <row r="92" spans="1:11" s="10" customFormat="1" ht="12.75">
      <c r="A92" s="3" t="s">
        <v>88</v>
      </c>
      <c r="B92" s="35">
        <f t="shared" si="1"/>
        <v>1</v>
      </c>
      <c r="C92" s="31">
        <f>'County Race 2010'!C92/'County Race 2010'!$B92</f>
        <v>0.9729517065014262</v>
      </c>
      <c r="D92" s="31">
        <f>'County Race 2010'!D92/'County Race 2010'!$B92</f>
        <v>0.010622602537621718</v>
      </c>
      <c r="E92" s="31">
        <f>'County Race 2010'!E92/'County Race 2010'!$B92</f>
        <v>0.001377004032654667</v>
      </c>
      <c r="F92" s="31">
        <f>'County Race 2010'!F92/'County Race 2010'!$B92</f>
        <v>0.001967148618078096</v>
      </c>
      <c r="G92" s="31">
        <f>'County Race 2010'!G92/'County Race 2010'!$B92</f>
        <v>0.0011802891708468574</v>
      </c>
      <c r="H92" s="31">
        <f>'County Race 2010'!H92/'County Race 2010'!$B92</f>
        <v>0.0021638634798859056</v>
      </c>
      <c r="I92" s="31">
        <f>'County Race 2010'!I92/'County Race 2010'!$B92</f>
        <v>0.009737385659486574</v>
      </c>
      <c r="J92" s="31">
        <f>'County Race 2010'!J92/'County Race 2010'!$B92</f>
        <v>0.00963902822858267</v>
      </c>
      <c r="K92" s="31">
        <f>'County Race 2010'!K92/'County Race 2010'!$B92</f>
        <v>0.03334316907642372</v>
      </c>
    </row>
    <row r="93" spans="1:11" s="10" customFormat="1" ht="12.75">
      <c r="A93" s="3" t="s">
        <v>89</v>
      </c>
      <c r="B93" s="35">
        <f t="shared" si="1"/>
        <v>1.0000000000000002</v>
      </c>
      <c r="C93" s="31">
        <f>'County Race 2010'!C93/'County Race 2010'!$B93</f>
        <v>0.9102463209254742</v>
      </c>
      <c r="D93" s="31">
        <f>'County Race 2010'!D93/'County Race 2010'!$B93</f>
        <v>0.058629102069725346</v>
      </c>
      <c r="E93" s="31">
        <f>'County Race 2010'!E93/'County Race 2010'!$B93</f>
        <v>0.002911780908160856</v>
      </c>
      <c r="F93" s="31">
        <f>'County Race 2010'!F93/'County Race 2010'!$B93</f>
        <v>0.0041709294089871726</v>
      </c>
      <c r="G93" s="31">
        <f>'County Race 2010'!G93/'County Race 2010'!$B93</f>
        <v>0.00011804517195246714</v>
      </c>
      <c r="H93" s="31">
        <f>'County Race 2010'!H93/'County Race 2010'!$B93</f>
        <v>0.002872432517510034</v>
      </c>
      <c r="I93" s="31">
        <f>'County Race 2010'!I93/'County Race 2010'!$B93</f>
        <v>0.021051388998189972</v>
      </c>
      <c r="J93" s="31">
        <f>'County Race 2010'!J93/'County Race 2010'!$B93</f>
        <v>0.016250885338789642</v>
      </c>
      <c r="K93" s="31">
        <f>'County Race 2010'!K93/'County Race 2010'!$B93</f>
        <v>0.10029904776894626</v>
      </c>
    </row>
    <row r="94" spans="1:11" s="10" customFormat="1" ht="12.75">
      <c r="A94" s="3" t="s">
        <v>90</v>
      </c>
      <c r="B94" s="35">
        <f t="shared" si="1"/>
        <v>1.0000000000000002</v>
      </c>
      <c r="C94" s="31">
        <f>'County Race 2010'!C94/'County Race 2010'!$B94</f>
        <v>0.9634374733974632</v>
      </c>
      <c r="D94" s="31">
        <f>'County Race 2010'!D94/'County Race 2010'!$B94</f>
        <v>0.011917936494424108</v>
      </c>
      <c r="E94" s="31">
        <f>'County Race 2010'!E94/'County Race 2010'!$B94</f>
        <v>0.005065123010130246</v>
      </c>
      <c r="F94" s="31">
        <f>'County Race 2010'!F94/'County Race 2010'!$B94</f>
        <v>0.0025964075934281094</v>
      </c>
      <c r="G94" s="31">
        <f>'County Race 2010'!G94/'County Race 2010'!$B94</f>
        <v>0.000723589001447178</v>
      </c>
      <c r="H94" s="31">
        <f>'County Race 2010'!H94/'County Race 2010'!$B94</f>
        <v>0.002511279475610794</v>
      </c>
      <c r="I94" s="31">
        <f>'County Race 2010'!I94/'County Race 2010'!$B94</f>
        <v>0.013748191027496382</v>
      </c>
      <c r="J94" s="31">
        <f>'County Race 2010'!J94/'County Race 2010'!$B94</f>
        <v>0.017664084447092873</v>
      </c>
      <c r="K94" s="31">
        <f>'County Race 2010'!K94/'County Race 2010'!$B94</f>
        <v>0.049204052098408106</v>
      </c>
    </row>
    <row r="95" spans="1:11" s="10" customFormat="1" ht="12.75">
      <c r="A95" s="3" t="s">
        <v>91</v>
      </c>
      <c r="B95" s="35">
        <f t="shared" si="1"/>
        <v>0.9999999999999998</v>
      </c>
      <c r="C95" s="31">
        <f>'County Race 2010'!C95/'County Race 2010'!$B95</f>
        <v>0.9672939068100358</v>
      </c>
      <c r="D95" s="31">
        <f>'County Race 2010'!D95/'County Race 2010'!$B95</f>
        <v>0.006720430107526882</v>
      </c>
      <c r="E95" s="31">
        <f>'County Race 2010'!E95/'County Race 2010'!$B95</f>
        <v>0.006123058542413381</v>
      </c>
      <c r="F95" s="31">
        <f>'County Race 2010'!F95/'County Race 2010'!$B95</f>
        <v>0.0017921146953405018</v>
      </c>
      <c r="G95" s="31">
        <f>'County Race 2010'!G95/'County Race 2010'!$B95</f>
        <v>0.00014934289127837514</v>
      </c>
      <c r="H95" s="31">
        <f>'County Race 2010'!H95/'County Race 2010'!$B95</f>
        <v>0.0023894862604540022</v>
      </c>
      <c r="I95" s="31">
        <f>'County Race 2010'!I95/'County Race 2010'!$B95</f>
        <v>0.015531660692951015</v>
      </c>
      <c r="J95" s="31">
        <f>'County Race 2010'!J95/'County Race 2010'!$B95</f>
        <v>0.009557945041816009</v>
      </c>
      <c r="K95" s="31">
        <f>'County Race 2010'!K95/'County Race 2010'!$B95</f>
        <v>0.03927718040621266</v>
      </c>
    </row>
    <row r="96" spans="1:11" s="10" customFormat="1" ht="12.75">
      <c r="A96" s="3" t="s">
        <v>92</v>
      </c>
      <c r="B96" s="35">
        <f t="shared" si="1"/>
        <v>1</v>
      </c>
      <c r="C96" s="31">
        <f>'County Race 2010'!C96/'County Race 2010'!$B96</f>
        <v>0.9680141843971631</v>
      </c>
      <c r="D96" s="31">
        <f>'County Race 2010'!D96/'County Race 2010'!$B96</f>
        <v>0.003475177304964539</v>
      </c>
      <c r="E96" s="31">
        <f>'County Race 2010'!E96/'County Race 2010'!$B96</f>
        <v>0.008794326241134751</v>
      </c>
      <c r="F96" s="31">
        <f>'County Race 2010'!F96/'County Race 2010'!$B96</f>
        <v>0.0033333333333333335</v>
      </c>
      <c r="G96" s="31">
        <f>'County Race 2010'!G96/'County Race 2010'!$B96</f>
        <v>7.092198581560284E-05</v>
      </c>
      <c r="H96" s="31">
        <f>'County Race 2010'!H96/'County Race 2010'!$B96</f>
        <v>0.0021985815602836877</v>
      </c>
      <c r="I96" s="31">
        <f>'County Race 2010'!I96/'County Race 2010'!$B96</f>
        <v>0.014113475177304964</v>
      </c>
      <c r="J96" s="31">
        <f>'County Race 2010'!J96/'County Race 2010'!$B96</f>
        <v>0.010070921985815603</v>
      </c>
      <c r="K96" s="31">
        <f>'County Race 2010'!K96/'County Race 2010'!$B96</f>
        <v>0.038085106382978726</v>
      </c>
    </row>
    <row r="97" spans="1:11" s="10" customFormat="1" ht="12.75">
      <c r="A97" s="3" t="s">
        <v>93</v>
      </c>
      <c r="B97" s="35">
        <f t="shared" si="1"/>
        <v>1.0000000000000002</v>
      </c>
      <c r="C97" s="31">
        <f>'County Race 2010'!C97/'County Race 2010'!$B97</f>
        <v>0.907161185624922</v>
      </c>
      <c r="D97" s="31">
        <f>'County Race 2010'!D97/'County Race 2010'!$B97</f>
        <v>0.041499646309832584</v>
      </c>
      <c r="E97" s="31">
        <f>'County Race 2010'!E97/'County Race 2010'!$B97</f>
        <v>0.002360708489951038</v>
      </c>
      <c r="F97" s="31">
        <f>'County Race 2010'!F97/'County Race 2010'!$B97</f>
        <v>0.02177621815054718</v>
      </c>
      <c r="G97" s="31">
        <f>'County Race 2010'!G97/'County Race 2010'!$B97</f>
        <v>0.0004799090114706576</v>
      </c>
      <c r="H97" s="31">
        <f>'County Race 2010'!H97/'County Race 2010'!$B97</f>
        <v>0.009218136676976851</v>
      </c>
      <c r="I97" s="31">
        <f>'County Race 2010'!I97/'County Race 2010'!$B97</f>
        <v>0.01750419573629971</v>
      </c>
      <c r="J97" s="31">
        <f>'County Race 2010'!J97/'County Race 2010'!$B97</f>
        <v>0.0276932465983328</v>
      </c>
      <c r="K97" s="31">
        <f>'County Race 2010'!K97/'County Race 2010'!$B97</f>
        <v>0.10931661511574683</v>
      </c>
    </row>
    <row r="98" spans="1:11" s="10" customFormat="1" ht="12.75">
      <c r="A98" s="3" t="s">
        <v>94</v>
      </c>
      <c r="B98" s="35">
        <f t="shared" si="1"/>
        <v>1.0000000000000002</v>
      </c>
      <c r="C98" s="31">
        <f>'County Race 2010'!C98/'County Race 2010'!$B98</f>
        <v>0.9652218255991841</v>
      </c>
      <c r="D98" s="31">
        <f>'County Race 2010'!D98/'County Race 2010'!$B98</f>
        <v>0.005405405405405406</v>
      </c>
      <c r="E98" s="31">
        <f>'County Race 2010'!E98/'County Race 2010'!$B98</f>
        <v>0.006935237123916369</v>
      </c>
      <c r="F98" s="31">
        <f>'County Race 2010'!F98/'County Race 2010'!$B98</f>
        <v>0.001223865374808771</v>
      </c>
      <c r="G98" s="31">
        <f>'County Race 2010'!G98/'County Race 2010'!$B98</f>
        <v>0.00010198878123406426</v>
      </c>
      <c r="H98" s="31">
        <f>'County Race 2010'!H98/'County Race 2010'!$B98</f>
        <v>0.003161652218255992</v>
      </c>
      <c r="I98" s="31">
        <f>'County Race 2010'!I98/'County Race 2010'!$B98</f>
        <v>0.017950025497195307</v>
      </c>
      <c r="J98" s="31">
        <f>'County Race 2010'!J98/'County Race 2010'!$B98</f>
        <v>0.017338092809790925</v>
      </c>
      <c r="K98" s="31">
        <f>'County Race 2010'!K98/'County Race 2010'!$B98</f>
        <v>0.04477307496175421</v>
      </c>
    </row>
    <row r="99" spans="1:11" s="10" customFormat="1" ht="12.75">
      <c r="A99" s="3" t="s">
        <v>95</v>
      </c>
      <c r="B99" s="35">
        <f t="shared" si="1"/>
        <v>1</v>
      </c>
      <c r="C99" s="31">
        <f>'County Race 2010'!C99/'County Race 2010'!$B99</f>
        <v>0.9763020115734362</v>
      </c>
      <c r="D99" s="31">
        <f>'County Race 2010'!D99/'County Race 2010'!$B99</f>
        <v>0.006503168917057041</v>
      </c>
      <c r="E99" s="31">
        <f>'County Race 2010'!E99/'County Race 2010'!$B99</f>
        <v>0.0029209148525764675</v>
      </c>
      <c r="F99" s="31">
        <f>'County Race 2010'!F99/'County Race 2010'!$B99</f>
        <v>0.0027004684486084322</v>
      </c>
      <c r="G99" s="31">
        <f>'County Race 2010'!G99/'County Race 2010'!$B99</f>
        <v>0.00011022320198401764</v>
      </c>
      <c r="H99" s="31">
        <f>'County Race 2010'!H99/'County Race 2010'!$B99</f>
        <v>0.0015982364287682558</v>
      </c>
      <c r="I99" s="31">
        <f>'County Race 2010'!I99/'County Race 2010'!$B99</f>
        <v>0.009864976577569578</v>
      </c>
      <c r="J99" s="31">
        <f>'County Race 2010'!J99/'County Race 2010'!$B99</f>
        <v>0.008211628547809314</v>
      </c>
      <c r="K99" s="31">
        <f>'County Race 2010'!K99/'County Race 2010'!$B99</f>
        <v>0.029650041333700743</v>
      </c>
    </row>
    <row r="100" spans="1:11" s="10" customFormat="1" ht="12.75">
      <c r="A100" s="3" t="s">
        <v>96</v>
      </c>
      <c r="B100" s="35">
        <f t="shared" si="1"/>
        <v>1.0000000000000002</v>
      </c>
      <c r="C100" s="31">
        <f>'County Race 2010'!C100/'County Race 2010'!$B100</f>
        <v>0.9360608332440827</v>
      </c>
      <c r="D100" s="31">
        <f>'County Race 2010'!D100/'County Race 2010'!$B100</f>
        <v>0.04245780994201258</v>
      </c>
      <c r="E100" s="31">
        <f>'County Race 2010'!E100/'County Race 2010'!$B100</f>
        <v>0.0037638274759405742</v>
      </c>
      <c r="F100" s="31">
        <f>'County Race 2010'!F100/'County Race 2010'!$B100</f>
        <v>0.003733227252558944</v>
      </c>
      <c r="G100" s="31">
        <f>'County Race 2010'!G100/'County Race 2010'!$B100</f>
        <v>0.0004896035741060909</v>
      </c>
      <c r="H100" s="31">
        <f>'County Race 2010'!H100/'County Race 2010'!$B100</f>
        <v>0.0019278140730427332</v>
      </c>
      <c r="I100" s="31">
        <f>'County Race 2010'!I100/'County Race 2010'!$B100</f>
        <v>0.0115668844382564</v>
      </c>
      <c r="J100" s="31">
        <f>'County Race 2010'!J100/'County Race 2010'!$B100</f>
        <v>0.011903486895454337</v>
      </c>
      <c r="K100" s="31">
        <f>'County Race 2010'!K100/'County Race 2010'!$B100</f>
        <v>0.07233892807417494</v>
      </c>
    </row>
    <row r="101" spans="1:11" s="10" customFormat="1" ht="12.75">
      <c r="A101" s="3" t="s">
        <v>97</v>
      </c>
      <c r="B101" s="35">
        <f t="shared" si="1"/>
        <v>0.9999999999999999</v>
      </c>
      <c r="C101" s="31">
        <f>'County Race 2010'!C101/'County Race 2010'!$B101</f>
        <v>0.7026830064247203</v>
      </c>
      <c r="D101" s="31">
        <f>'County Race 2010'!D101/'County Race 2010'!$B101</f>
        <v>0.23327300356172556</v>
      </c>
      <c r="E101" s="31">
        <f>'County Race 2010'!E101/'County Race 2010'!$B101</f>
        <v>0.001964054400903345</v>
      </c>
      <c r="F101" s="31">
        <f>'County Race 2010'!F101/'County Race 2010'!$B101</f>
        <v>0.03463322635476709</v>
      </c>
      <c r="G101" s="31">
        <f>'County Race 2010'!G101/'County Race 2010'!$B101</f>
        <v>0.0003073214582453246</v>
      </c>
      <c r="H101" s="31">
        <f>'County Race 2010'!H101/'County Race 2010'!$B101</f>
        <v>0.008523916016152896</v>
      </c>
      <c r="I101" s="31">
        <f>'County Race 2010'!I101/'County Race 2010'!$B101</f>
        <v>0.018615471783485524</v>
      </c>
      <c r="J101" s="31">
        <f>'County Race 2010'!J101/'County Race 2010'!$B101</f>
        <v>0.025050202511827373</v>
      </c>
      <c r="K101" s="31">
        <f>'County Race 2010'!K101/'County Race 2010'!$B101</f>
        <v>0.31129561521351334</v>
      </c>
    </row>
    <row r="102" spans="1:11" s="10" customFormat="1" ht="12.75">
      <c r="A102" s="3" t="s">
        <v>98</v>
      </c>
      <c r="B102" s="35">
        <f t="shared" si="1"/>
        <v>1</v>
      </c>
      <c r="C102" s="31">
        <f>'County Race 2010'!C102/'County Race 2010'!$B102</f>
        <v>0.8615746683782627</v>
      </c>
      <c r="D102" s="31">
        <f>'County Race 2010'!D102/'County Race 2010'!$B102</f>
        <v>0.052845528455284556</v>
      </c>
      <c r="E102" s="31">
        <f>'County Race 2010'!E102/'County Race 2010'!$B102</f>
        <v>0.003209242618741977</v>
      </c>
      <c r="F102" s="31">
        <f>'County Race 2010'!F102/'County Race 2010'!$B102</f>
        <v>0.005305947796320068</v>
      </c>
      <c r="G102" s="31">
        <f>'County Race 2010'!G102/'County Race 2010'!$B102</f>
        <v>0.006760804450149764</v>
      </c>
      <c r="H102" s="31">
        <f>'County Race 2010'!H102/'County Race 2010'!$B102</f>
        <v>0.046255883611467694</v>
      </c>
      <c r="I102" s="31">
        <f>'County Race 2010'!I102/'County Race 2010'!$B102</f>
        <v>0.024047924689773213</v>
      </c>
      <c r="J102" s="31">
        <f>'County Race 2010'!J102/'County Race 2010'!$B102</f>
        <v>0.08237056054771075</v>
      </c>
      <c r="K102" s="31">
        <f>'County Race 2010'!K102/'County Race 2010'!$B102</f>
        <v>0.16812152332049637</v>
      </c>
    </row>
    <row r="103" spans="1:11" s="10" customFormat="1" ht="12.75">
      <c r="A103" s="3" t="s">
        <v>99</v>
      </c>
      <c r="B103" s="35">
        <f t="shared" si="1"/>
        <v>1</v>
      </c>
      <c r="C103" s="31">
        <f>'County Race 2010'!C103/'County Race 2010'!$B103</f>
        <v>0.9860076732114647</v>
      </c>
      <c r="D103" s="31">
        <f>'County Race 2010'!D103/'County Race 2010'!$B103</f>
        <v>0.00022568269013766644</v>
      </c>
      <c r="E103" s="31">
        <f>'County Race 2010'!E103/'County Race 2010'!$B103</f>
        <v>0.001579778830963665</v>
      </c>
      <c r="F103" s="31">
        <f>'County Race 2010'!F103/'County Race 2010'!$B103</f>
        <v>0.0022568269013766643</v>
      </c>
      <c r="G103" s="31">
        <f>'County Race 2010'!G103/'County Race 2010'!$B103</f>
        <v>0</v>
      </c>
      <c r="H103" s="31">
        <f>'County Race 2010'!H103/'County Race 2010'!$B103</f>
        <v>0.0018054615211013315</v>
      </c>
      <c r="I103" s="31">
        <f>'County Race 2010'!I103/'County Race 2010'!$B103</f>
        <v>0.008124576844955992</v>
      </c>
      <c r="J103" s="31">
        <f>'County Race 2010'!J103/'County Race 2010'!$B103</f>
        <v>0.0065447980139923265</v>
      </c>
      <c r="K103" s="31">
        <f>'County Race 2010'!K103/'County Race 2010'!$B103</f>
        <v>0.017603249830737983</v>
      </c>
    </row>
    <row r="104" spans="1:11" s="10" customFormat="1" ht="12.75">
      <c r="A104" s="3" t="s">
        <v>100</v>
      </c>
      <c r="B104" s="35">
        <f t="shared" si="1"/>
        <v>1</v>
      </c>
      <c r="C104" s="31">
        <f>'County Race 2010'!C104/'County Race 2010'!$B104</f>
        <v>0.9861655998348131</v>
      </c>
      <c r="D104" s="31">
        <f>'County Race 2010'!D104/'County Race 2010'!$B104</f>
        <v>0.0006194507536650836</v>
      </c>
      <c r="E104" s="31">
        <f>'County Race 2010'!E104/'County Race 2010'!$B104</f>
        <v>0.0024778030146603344</v>
      </c>
      <c r="F104" s="31">
        <f>'County Race 2010'!F104/'County Race 2010'!$B104</f>
        <v>0.0022713194301053068</v>
      </c>
      <c r="G104" s="31">
        <f>'County Race 2010'!G104/'County Race 2010'!$B104</f>
        <v>0</v>
      </c>
      <c r="H104" s="31">
        <f>'County Race 2010'!H104/'County Race 2010'!$B104</f>
        <v>0.003716704521990502</v>
      </c>
      <c r="I104" s="31">
        <f>'County Race 2010'!I104/'County Race 2010'!$B104</f>
        <v>0.004749122444765641</v>
      </c>
      <c r="J104" s="31">
        <f>'County Race 2010'!J104/'County Race 2010'!$B104</f>
        <v>0.00681395829031592</v>
      </c>
      <c r="K104" s="31">
        <f>'County Race 2010'!K104/'County Race 2010'!$B104</f>
        <v>0.017138137518067312</v>
      </c>
    </row>
    <row r="105" spans="1:11" s="10" customFormat="1" ht="12.75">
      <c r="A105" s="3" t="s">
        <v>101</v>
      </c>
      <c r="B105" s="35">
        <f t="shared" si="1"/>
        <v>0.9999999999999999</v>
      </c>
      <c r="C105" s="31">
        <f>'County Race 2010'!C105/'County Race 2010'!$B105</f>
        <v>0.8574927917123829</v>
      </c>
      <c r="D105" s="31">
        <f>'County Race 2010'!D105/'County Race 2010'!$B105</f>
        <v>0.11400576663009364</v>
      </c>
      <c r="E105" s="31">
        <f>'County Race 2010'!E105/'County Race 2010'!$B105</f>
        <v>0.0021178331759842822</v>
      </c>
      <c r="F105" s="31">
        <f>'County Race 2010'!F105/'County Race 2010'!$B105</f>
        <v>0.003393636294047103</v>
      </c>
      <c r="G105" s="31">
        <f>'County Race 2010'!G105/'County Race 2010'!$B105</f>
        <v>0.0002551606236125641</v>
      </c>
      <c r="H105" s="31">
        <f>'County Race 2010'!H105/'County Race 2010'!$B105</f>
        <v>0.006506595902120385</v>
      </c>
      <c r="I105" s="31">
        <f>'County Race 2010'!I105/'County Race 2010'!$B105</f>
        <v>0.01622821566175908</v>
      </c>
      <c r="J105" s="31">
        <f>'County Race 2010'!J105/'County Race 2010'!$B105</f>
        <v>0.01798882396468577</v>
      </c>
      <c r="K105" s="31">
        <f>'County Race 2010'!K105/'County Race 2010'!$B105</f>
        <v>0.15141231405169553</v>
      </c>
    </row>
    <row r="106" spans="1:11" s="10" customFormat="1" ht="12.75">
      <c r="A106" s="3" t="s">
        <v>102</v>
      </c>
      <c r="B106" s="35">
        <f t="shared" si="1"/>
        <v>1</v>
      </c>
      <c r="C106" s="31">
        <f>'County Race 2010'!C106/'County Race 2010'!$B106</f>
        <v>0.9599573510247601</v>
      </c>
      <c r="D106" s="31">
        <f>'County Race 2010'!D106/'County Race 2010'!$B106</f>
        <v>0.002013979386328634</v>
      </c>
      <c r="E106" s="31">
        <f>'County Race 2010'!E106/'County Race 2010'!$B106</f>
        <v>0.009122141926312048</v>
      </c>
      <c r="F106" s="31">
        <f>'County Race 2010'!F106/'County Race 2010'!$B106</f>
        <v>0.0017770406349958536</v>
      </c>
      <c r="G106" s="31">
        <f>'County Race 2010'!G106/'County Race 2010'!$B106</f>
        <v>0</v>
      </c>
      <c r="H106" s="31">
        <f>'County Race 2010'!H106/'County Race 2010'!$B106</f>
        <v>0.004383366899656438</v>
      </c>
      <c r="I106" s="31">
        <f>'County Race 2010'!I106/'County Race 2010'!$B106</f>
        <v>0.022746120127946926</v>
      </c>
      <c r="J106" s="31">
        <f>'County Race 2010'!J106/'County Race 2010'!$B106</f>
        <v>0.016467243217628245</v>
      </c>
      <c r="K106" s="31">
        <f>'County Race 2010'!K106/'County Race 2010'!$B106</f>
        <v>0.05058642340954863</v>
      </c>
    </row>
    <row r="107" spans="1:11" s="10" customFormat="1" ht="12.75">
      <c r="A107" s="3" t="s">
        <v>103</v>
      </c>
      <c r="B107" s="35">
        <f t="shared" si="1"/>
        <v>1</v>
      </c>
      <c r="C107" s="31">
        <f>'County Race 2010'!C107/'County Race 2010'!$B107</f>
        <v>0.9805429154244469</v>
      </c>
      <c r="D107" s="31">
        <f>'County Race 2010'!D107/'County Race 2010'!$B107</f>
        <v>0.005021183116271772</v>
      </c>
      <c r="E107" s="31">
        <f>'County Race 2010'!E107/'County Race 2010'!$B107</f>
        <v>0.0017260316962184215</v>
      </c>
      <c r="F107" s="31">
        <f>'County Race 2010'!F107/'County Race 2010'!$B107</f>
        <v>0.0020398556409854073</v>
      </c>
      <c r="G107" s="31">
        <f>'County Race 2010'!G107/'County Race 2010'!$B107</f>
        <v>0</v>
      </c>
      <c r="H107" s="31">
        <f>'County Race 2010'!H107/'County Race 2010'!$B107</f>
        <v>0.0032951514200533502</v>
      </c>
      <c r="I107" s="31">
        <f>'County Race 2010'!I107/'County Race 2010'!$B107</f>
        <v>0.007374862702024165</v>
      </c>
      <c r="J107" s="31">
        <f>'County Race 2010'!J107/'County Race 2010'!$B107</f>
        <v>0.011140750039227994</v>
      </c>
      <c r="K107" s="31">
        <f>'County Race 2010'!K107/'County Race 2010'!$B107</f>
        <v>0.02683194727757728</v>
      </c>
    </row>
    <row r="108" spans="1:11" s="10" customFormat="1" ht="12.75">
      <c r="A108" s="3" t="s">
        <v>104</v>
      </c>
      <c r="B108" s="35">
        <f t="shared" si="1"/>
        <v>1</v>
      </c>
      <c r="C108" s="31">
        <f>'County Race 2010'!C108/'County Race 2010'!$B108</f>
        <v>0.9727042178323545</v>
      </c>
      <c r="D108" s="31">
        <f>'County Race 2010'!D108/'County Race 2010'!$B108</f>
        <v>0.009176454885210891</v>
      </c>
      <c r="E108" s="31">
        <f>'County Race 2010'!E108/'County Race 2010'!$B108</f>
        <v>0.0036372130272290444</v>
      </c>
      <c r="F108" s="31">
        <f>'County Race 2010'!F108/'County Race 2010'!$B108</f>
        <v>0.001701815269620929</v>
      </c>
      <c r="G108" s="31">
        <f>'County Race 2010'!G108/'County Race 2010'!$B108</f>
        <v>0.00013347570742124932</v>
      </c>
      <c r="H108" s="31">
        <f>'County Race 2010'!H108/'County Race 2010'!$B108</f>
        <v>0.0025694073678590498</v>
      </c>
      <c r="I108" s="31">
        <f>'County Race 2010'!I108/'County Race 2010'!$B108</f>
        <v>0.010077415910304324</v>
      </c>
      <c r="J108" s="31">
        <f>'County Race 2010'!J108/'County Race 2010'!$B108</f>
        <v>0.01187933796049119</v>
      </c>
      <c r="K108" s="31">
        <f>'County Race 2010'!K108/'County Race 2010'!$B108</f>
        <v>0.03460357714895889</v>
      </c>
    </row>
    <row r="109" spans="1:11" s="10" customFormat="1" ht="12.75">
      <c r="A109" s="3" t="s">
        <v>105</v>
      </c>
      <c r="B109" s="35">
        <f t="shared" si="1"/>
        <v>1</v>
      </c>
      <c r="C109" s="31">
        <f>'County Race 2010'!C109/'County Race 2010'!$B109</f>
        <v>0.9719582634618967</v>
      </c>
      <c r="D109" s="31">
        <f>'County Race 2010'!D109/'County Race 2010'!$B109</f>
        <v>0.001645860505558661</v>
      </c>
      <c r="E109" s="31">
        <f>'County Race 2010'!E109/'County Race 2010'!$B109</f>
        <v>0.0056518228681448355</v>
      </c>
      <c r="F109" s="31">
        <f>'County Race 2010'!F109/'County Race 2010'!$B109</f>
        <v>0.002981181293087386</v>
      </c>
      <c r="G109" s="31">
        <f>'County Race 2010'!G109/'County Race 2010'!$B109</f>
        <v>0.00031053971802993605</v>
      </c>
      <c r="H109" s="31">
        <f>'County Race 2010'!H109/'County Race 2010'!$B109</f>
        <v>0.003912800447177194</v>
      </c>
      <c r="I109" s="31">
        <f>'County Race 2010'!I109/'County Race 2010'!$B109</f>
        <v>0.013539531706105211</v>
      </c>
      <c r="J109" s="31">
        <f>'County Race 2010'!J109/'County Race 2010'!$B109</f>
        <v>0.01717284640705546</v>
      </c>
      <c r="K109" s="31">
        <f>'County Race 2010'!K109/'County Race 2010'!$B109</f>
        <v>0.039252220358983916</v>
      </c>
    </row>
    <row r="110" spans="1:11" s="10" customFormat="1" ht="12.75">
      <c r="A110" s="3" t="s">
        <v>106</v>
      </c>
      <c r="B110" s="35">
        <f t="shared" si="1"/>
        <v>0.9999999999999999</v>
      </c>
      <c r="C110" s="31">
        <f>'County Race 2010'!C110/'County Race 2010'!$B110</f>
        <v>0.8872505212987787</v>
      </c>
      <c r="D110" s="31">
        <f>'County Race 2010'!D110/'County Race 2010'!$B110</f>
        <v>0.00506404527852249</v>
      </c>
      <c r="E110" s="31">
        <f>'County Race 2010'!E110/'County Race 2010'!$B110</f>
        <v>0.0065534703604408695</v>
      </c>
      <c r="F110" s="31">
        <f>'County Race 2010'!F110/'County Race 2010'!$B110</f>
        <v>0.0011915400655347036</v>
      </c>
      <c r="G110" s="31">
        <f>'County Race 2010'!G110/'County Race 2010'!$B110</f>
        <v>0.0013404825737265416</v>
      </c>
      <c r="H110" s="31">
        <f>'County Race 2010'!H110/'County Race 2010'!$B110</f>
        <v>0.08668453976764968</v>
      </c>
      <c r="I110" s="31">
        <f>'County Race 2010'!I110/'County Race 2010'!$B110</f>
        <v>0.011915400655347037</v>
      </c>
      <c r="J110" s="31">
        <f>'County Race 2010'!J110/'County Race 2010'!$B110</f>
        <v>0.18588025022341376</v>
      </c>
      <c r="K110" s="31">
        <f>'County Race 2010'!K110/'County Race 2010'!$B110</f>
        <v>0.20315758117366697</v>
      </c>
    </row>
    <row r="111" spans="1:11" s="10" customFormat="1" ht="12.75">
      <c r="A111" s="3" t="s">
        <v>107</v>
      </c>
      <c r="B111" s="35">
        <f t="shared" si="1"/>
        <v>1</v>
      </c>
      <c r="C111" s="31">
        <f>'County Race 2010'!C111/'County Race 2010'!$B111</f>
        <v>0.9361393323657474</v>
      </c>
      <c r="D111" s="31">
        <f>'County Race 2010'!D111/'County Race 2010'!$B111</f>
        <v>0.00868892114175133</v>
      </c>
      <c r="E111" s="31">
        <f>'County Race 2010'!E111/'County Race 2010'!$B111</f>
        <v>0.007934204160619254</v>
      </c>
      <c r="F111" s="31">
        <f>'County Race 2010'!F111/'County Race 2010'!$B111</f>
        <v>0.006521528785679729</v>
      </c>
      <c r="G111" s="31">
        <f>'County Race 2010'!G111/'County Race 2010'!$B111</f>
        <v>0.0008901790033865505</v>
      </c>
      <c r="H111" s="31">
        <f>'County Race 2010'!H111/'County Race 2010'!$B111</f>
        <v>0.017977745524915337</v>
      </c>
      <c r="I111" s="31">
        <f>'County Race 2010'!I111/'County Race 2010'!$B111</f>
        <v>0.02184808901790034</v>
      </c>
      <c r="J111" s="31">
        <f>'County Race 2010'!J111/'County Race 2010'!$B111</f>
        <v>0.04826318335752298</v>
      </c>
      <c r="K111" s="31">
        <f>'County Race 2010'!K111/'County Race 2010'!$B111</f>
        <v>0.08886308659893566</v>
      </c>
    </row>
    <row r="112" spans="1:11" s="10" customFormat="1" ht="12.75">
      <c r="A112" s="3" t="s">
        <v>108</v>
      </c>
      <c r="B112" s="35">
        <f t="shared" si="1"/>
        <v>1</v>
      </c>
      <c r="C112" s="31">
        <f>'County Race 2010'!C112/'County Race 2010'!$B112</f>
        <v>0.9355582897569978</v>
      </c>
      <c r="D112" s="31">
        <f>'County Race 2010'!D112/'County Race 2010'!$B112</f>
        <v>0.03368194401722547</v>
      </c>
      <c r="E112" s="31">
        <f>'County Race 2010'!E112/'County Race 2010'!$B112</f>
        <v>0.006920947400799754</v>
      </c>
      <c r="F112" s="31">
        <f>'County Race 2010'!F112/'County Race 2010'!$B112</f>
        <v>0.003114426330359889</v>
      </c>
      <c r="G112" s="31">
        <f>'County Race 2010'!G112/'County Race 2010'!$B112</f>
        <v>0.00030759766225776686</v>
      </c>
      <c r="H112" s="31">
        <f>'County Race 2010'!H112/'County Race 2010'!$B112</f>
        <v>0.002153183635804368</v>
      </c>
      <c r="I112" s="31">
        <f>'County Race 2010'!I112/'County Race 2010'!$B112</f>
        <v>0.018263611196554907</v>
      </c>
      <c r="J112" s="31">
        <f>'County Race 2010'!J112/'County Race 2010'!$B112</f>
        <v>0.016341125807443863</v>
      </c>
      <c r="K112" s="31">
        <f>'County Race 2010'!K112/'County Race 2010'!$B112</f>
        <v>0.07682251614887727</v>
      </c>
    </row>
    <row r="113" spans="1:11" s="10" customFormat="1" ht="12.75">
      <c r="A113" s="3" t="s">
        <v>109</v>
      </c>
      <c r="B113" s="35">
        <f t="shared" si="1"/>
        <v>0.9999999999999999</v>
      </c>
      <c r="C113" s="31">
        <f>'County Race 2010'!C113/'County Race 2010'!$B113</f>
        <v>0.9645540904579611</v>
      </c>
      <c r="D113" s="31">
        <f>'County Race 2010'!D113/'County Race 2010'!$B113</f>
        <v>0.004820643697717284</v>
      </c>
      <c r="E113" s="31">
        <f>'County Race 2010'!E113/'County Race 2010'!$B113</f>
        <v>0.007325487972021362</v>
      </c>
      <c r="F113" s="31">
        <f>'County Race 2010'!F113/'County Race 2010'!$B113</f>
        <v>0.00491516612316272</v>
      </c>
      <c r="G113" s="31">
        <f>'County Race 2010'!G113/'County Race 2010'!$B113</f>
        <v>0.0003780897017817477</v>
      </c>
      <c r="H113" s="31">
        <f>'County Race 2010'!H113/'County Race 2010'!$B113</f>
        <v>0.004064464294153788</v>
      </c>
      <c r="I113" s="31">
        <f>'County Race 2010'!I113/'County Race 2010'!$B113</f>
        <v>0.013942057753201948</v>
      </c>
      <c r="J113" s="31">
        <f>'County Race 2010'!J113/'County Race 2010'!$B113</f>
        <v>0.015879767474833405</v>
      </c>
      <c r="K113" s="31">
        <f>'County Race 2010'!K113/'County Race 2010'!$B113</f>
        <v>0.04546528663925516</v>
      </c>
    </row>
    <row r="114" spans="1:11" s="10" customFormat="1" ht="12.75">
      <c r="A114" s="3" t="s">
        <v>110</v>
      </c>
      <c r="B114" s="35">
        <f t="shared" si="1"/>
        <v>1</v>
      </c>
      <c r="C114" s="31">
        <f>'County Race 2010'!C114/'County Race 2010'!$B114</f>
        <v>0.9437763356195983</v>
      </c>
      <c r="D114" s="31">
        <f>'County Race 2010'!D114/'County Race 2010'!$B114</f>
        <v>0.019100052286777598</v>
      </c>
      <c r="E114" s="31">
        <f>'County Race 2010'!E114/'County Race 2010'!$B114</f>
        <v>0.004090671423738197</v>
      </c>
      <c r="F114" s="31">
        <f>'County Race 2010'!F114/'County Race 2010'!$B114</f>
        <v>0.004182942207732292</v>
      </c>
      <c r="G114" s="31">
        <f>'County Race 2010'!G114/'County Race 2010'!$B114</f>
        <v>0.0003383262079783471</v>
      </c>
      <c r="H114" s="31">
        <f>'County Race 2010'!H114/'County Race 2010'!$B114</f>
        <v>0.010826438655307108</v>
      </c>
      <c r="I114" s="31">
        <f>'County Race 2010'!I114/'County Race 2010'!$B114</f>
        <v>0.017685233598868144</v>
      </c>
      <c r="J114" s="31">
        <f>'County Race 2010'!J114/'County Race 2010'!$B114</f>
        <v>0.0294343800941162</v>
      </c>
      <c r="K114" s="31">
        <f>'County Race 2010'!K114/'County Race 2010'!$B114</f>
        <v>0.07111001753144897</v>
      </c>
    </row>
    <row r="115" spans="1:11" s="10" customFormat="1" ht="12.75">
      <c r="A115" s="3" t="s">
        <v>111</v>
      </c>
      <c r="B115" s="35">
        <f t="shared" si="1"/>
        <v>1</v>
      </c>
      <c r="C115" s="31">
        <f>'County Race 2010'!C115/'County Race 2010'!$B115</f>
        <v>0.9582059932526295</v>
      </c>
      <c r="D115" s="31">
        <f>'County Race 2010'!D115/'County Race 2010'!$B115</f>
        <v>0.0221075610240127</v>
      </c>
      <c r="E115" s="31">
        <f>'County Race 2010'!E115/'County Race 2010'!$B115</f>
        <v>0.0039690414764834295</v>
      </c>
      <c r="F115" s="31">
        <f>'County Race 2010'!F115/'County Race 2010'!$B115</f>
        <v>0.001905139908712046</v>
      </c>
      <c r="G115" s="31">
        <f>'County Race 2010'!G115/'County Race 2010'!$B115</f>
        <v>0.00019845207382417147</v>
      </c>
      <c r="H115" s="31">
        <f>'County Race 2010'!H115/'County Race 2010'!$B115</f>
        <v>0.0014685453462988688</v>
      </c>
      <c r="I115" s="31">
        <f>'County Race 2010'!I115/'County Race 2010'!$B115</f>
        <v>0.012145266918039294</v>
      </c>
      <c r="J115" s="31">
        <f>'County Race 2010'!J115/'County Race 2010'!$B115</f>
        <v>0.010121055765032744</v>
      </c>
      <c r="K115" s="31">
        <f>'County Race 2010'!K115/'County Race 2010'!$B115</f>
        <v>0.04866044850168684</v>
      </c>
    </row>
    <row r="116" spans="1:11" s="10" customFormat="1" ht="12.75">
      <c r="A116" s="3" t="s">
        <v>112</v>
      </c>
      <c r="B116" s="35">
        <f t="shared" si="1"/>
        <v>0.9999999999999999</v>
      </c>
      <c r="C116" s="31">
        <f>'County Race 2010'!C116/'County Race 2010'!$B116</f>
        <v>0.9716736927742031</v>
      </c>
      <c r="D116" s="31">
        <f>'County Race 2010'!D116/'County Race 2010'!$B116</f>
        <v>0.0028104430145699283</v>
      </c>
      <c r="E116" s="31">
        <f>'County Race 2010'!E116/'County Race 2010'!$B116</f>
        <v>0.004141705495155684</v>
      </c>
      <c r="F116" s="31">
        <f>'County Race 2010'!F116/'County Race 2010'!$B116</f>
        <v>0.0023666888543746765</v>
      </c>
      <c r="G116" s="31">
        <f>'County Race 2010'!G116/'County Race 2010'!$B116</f>
        <v>0.00014791805339841728</v>
      </c>
      <c r="H116" s="31">
        <f>'County Race 2010'!H116/'County Race 2010'!$B116</f>
        <v>0.0029583610679683454</v>
      </c>
      <c r="I116" s="31">
        <f>'County Race 2010'!I116/'County Race 2010'!$B116</f>
        <v>0.01590119074032986</v>
      </c>
      <c r="J116" s="31">
        <f>'County Race 2010'!J116/'County Race 2010'!$B116</f>
        <v>0.010354263737889209</v>
      </c>
      <c r="K116" s="31">
        <f>'County Race 2010'!K116/'County Race 2010'!$B116</f>
        <v>0.03461282449522964</v>
      </c>
    </row>
    <row r="117" spans="1:11" s="10" customFormat="1" ht="12.75">
      <c r="A117" s="3" t="s">
        <v>113</v>
      </c>
      <c r="B117" s="35">
        <f t="shared" si="1"/>
        <v>1</v>
      </c>
      <c r="C117" s="31">
        <f>'County Race 2010'!C117/'County Race 2010'!$B117</f>
        <v>0.9627921109330976</v>
      </c>
      <c r="D117" s="31">
        <f>'County Race 2010'!D117/'County Race 2010'!$B117</f>
        <v>0.00900502734655544</v>
      </c>
      <c r="E117" s="31">
        <f>'County Race 2010'!E117/'County Race 2010'!$B117</f>
        <v>0.006739959118280758</v>
      </c>
      <c r="F117" s="31">
        <f>'County Race 2010'!F117/'County Race 2010'!$B117</f>
        <v>0.0020440859621015414</v>
      </c>
      <c r="G117" s="31">
        <f>'County Race 2010'!G117/'County Race 2010'!$B117</f>
        <v>0.0002209822661731396</v>
      </c>
      <c r="H117" s="31">
        <f>'County Race 2010'!H117/'County Race 2010'!$B117</f>
        <v>0.003756698524943373</v>
      </c>
      <c r="I117" s="31">
        <f>'County Race 2010'!I117/'County Race 2010'!$B117</f>
        <v>0.01544113584884813</v>
      </c>
      <c r="J117" s="31">
        <f>'County Race 2010'!J117/'County Race 2010'!$B117</f>
        <v>0.01690514336224518</v>
      </c>
      <c r="K117" s="31">
        <f>'County Race 2010'!K117/'County Race 2010'!$B117</f>
        <v>0.04787028340975637</v>
      </c>
    </row>
    <row r="118" spans="1:11" s="10" customFormat="1" ht="12.75">
      <c r="A118" s="3" t="s">
        <v>114</v>
      </c>
      <c r="B118" s="35">
        <f t="shared" si="1"/>
        <v>1.0000000000000002</v>
      </c>
      <c r="C118" s="31">
        <f>'County Race 2010'!C118/'County Race 2010'!$B118</f>
        <v>0.9769691386457854</v>
      </c>
      <c r="D118" s="31">
        <f>'County Race 2010'!D118/'County Race 2010'!$B118</f>
        <v>0.0055274067250115156</v>
      </c>
      <c r="E118" s="31">
        <f>'County Race 2010'!E118/'County Race 2010'!$B118</f>
        <v>0.0023030861354214646</v>
      </c>
      <c r="F118" s="31">
        <f>'County Race 2010'!F118/'County Race 2010'!$B118</f>
        <v>0.0027637033625057578</v>
      </c>
      <c r="G118" s="31">
        <f>'County Race 2010'!G118/'County Race 2010'!$B118</f>
        <v>0</v>
      </c>
      <c r="H118" s="31">
        <f>'County Race 2010'!H118/'County Race 2010'!$B118</f>
        <v>0.005988023952095809</v>
      </c>
      <c r="I118" s="31">
        <f>'County Race 2010'!I118/'County Race 2010'!$B118</f>
        <v>0.006448641179180101</v>
      </c>
      <c r="J118" s="31">
        <f>'County Race 2010'!J118/'County Race 2010'!$B118</f>
        <v>0.010594196222938737</v>
      </c>
      <c r="K118" s="31">
        <f>'County Race 2010'!K118/'County Race 2010'!$B118</f>
        <v>0.025794564716720404</v>
      </c>
    </row>
    <row r="119" spans="1:11" s="10" customFormat="1" ht="12.75">
      <c r="A119" s="3" t="s">
        <v>115</v>
      </c>
      <c r="B119" s="35">
        <f t="shared" si="1"/>
        <v>1</v>
      </c>
      <c r="C119" s="31">
        <f>'County Race 2010'!C119/'County Race 2010'!$B119</f>
        <v>0.9720435822482062</v>
      </c>
      <c r="D119" s="31">
        <f>'County Race 2010'!D119/'County Race 2010'!$B119</f>
        <v>0.004677119319691735</v>
      </c>
      <c r="E119" s="31">
        <f>'County Race 2010'!E119/'County Race 2010'!$B119</f>
        <v>0.005633802816901409</v>
      </c>
      <c r="F119" s="31">
        <f>'County Race 2010'!F119/'County Race 2010'!$B119</f>
        <v>0.0028700504916290195</v>
      </c>
      <c r="G119" s="31">
        <f>'County Race 2010'!G119/'County Race 2010'!$B119</f>
        <v>0.0004251926654265214</v>
      </c>
      <c r="H119" s="31">
        <f>'County Race 2010'!H119/'County Race 2010'!$B119</f>
        <v>0.0015944724953494552</v>
      </c>
      <c r="I119" s="31">
        <f>'County Race 2010'!I119/'County Race 2010'!$B119</f>
        <v>0.012755779962795642</v>
      </c>
      <c r="J119" s="31">
        <f>'County Race 2010'!J119/'County Race 2010'!$B119</f>
        <v>0.01264948179643901</v>
      </c>
      <c r="K119" s="31">
        <f>'County Race 2010'!K119/'County Race 2010'!$B119</f>
        <v>0.0367791655593941</v>
      </c>
    </row>
    <row r="120" spans="1:11" s="10" customFormat="1" ht="12.75">
      <c r="A120" s="4" t="s">
        <v>116</v>
      </c>
      <c r="B120" s="35">
        <f t="shared" si="1"/>
        <v>1</v>
      </c>
      <c r="C120" s="31">
        <f>'County Race 2010'!C120/'County Race 2010'!$B120</f>
        <v>0.4393035885422213</v>
      </c>
      <c r="D120" s="31">
        <f>'County Race 2010'!D120/'County Race 2010'!$B120</f>
        <v>0.49221094038722935</v>
      </c>
      <c r="E120" s="31">
        <f>'County Race 2010'!E120/'County Race 2010'!$B120</f>
        <v>0.0026245403922403802</v>
      </c>
      <c r="F120" s="31">
        <f>'County Race 2010'!F120/'County Race 2010'!$B120</f>
        <v>0.029098573728288037</v>
      </c>
      <c r="G120" s="31">
        <f>'County Race 2010'!G120/'County Race 2010'!$B120</f>
        <v>0.0002317613234197949</v>
      </c>
      <c r="H120" s="31">
        <f>'County Race 2010'!H120/'County Race 2010'!$B120</f>
        <v>0.012847093900918902</v>
      </c>
      <c r="I120" s="31">
        <f>'County Race 2010'!I120/'County Race 2010'!$B120</f>
        <v>0.023683501725682288</v>
      </c>
      <c r="J120" s="31">
        <f>'County Race 2010'!J120/'County Race 2010'!$B120</f>
        <v>0.034858155806247536</v>
      </c>
      <c r="K120" s="31">
        <f>'County Race 2010'!K120/'County Race 2010'!$B120</f>
        <v>0.5781254893609025</v>
      </c>
    </row>
    <row r="121" spans="1:11" s="10" customFormat="1" ht="2.25" customHeight="1">
      <c r="A121" s="5"/>
      <c r="B121" s="6"/>
      <c r="C121" s="6"/>
      <c r="D121" s="5"/>
      <c r="E121" s="5"/>
      <c r="F121" s="5"/>
      <c r="G121" s="5"/>
      <c r="H121" s="5"/>
      <c r="I121" s="5"/>
      <c r="J121" s="5"/>
      <c r="K121" s="5"/>
    </row>
    <row r="122" spans="1:11" s="10" customFormat="1" ht="12.75">
      <c r="A122" s="7" t="s">
        <v>0</v>
      </c>
      <c r="B122" s="34">
        <f>SUM(C122:I122)</f>
        <v>1</v>
      </c>
      <c r="C122" s="32">
        <f>'County Race 2010'!C122/'County Race 2010'!$B122</f>
        <v>0.8279897216980604</v>
      </c>
      <c r="D122" s="32">
        <f>'County Race 2010'!D122/'County Race 2010'!$B122</f>
        <v>0.11577883650944484</v>
      </c>
      <c r="E122" s="32">
        <f>'County Race 2010'!E122/'County Race 2010'!$B122</f>
        <v>0.00457110263658248</v>
      </c>
      <c r="F122" s="32">
        <f>'County Race 2010'!F122/'County Race 2010'!$B122</f>
        <v>0.016377391142019262</v>
      </c>
      <c r="G122" s="32">
        <f>'County Race 2010'!G122/'County Race 2010'!$B122</f>
        <v>0.001045429339846687</v>
      </c>
      <c r="H122" s="32">
        <f>'County Race 2010'!H122/'County Race 2010'!$B122</f>
        <v>0.013434292987708816</v>
      </c>
      <c r="I122" s="32">
        <f>'County Race 2010'!I122/'County Race 2010'!$B122</f>
        <v>0.020803225686337468</v>
      </c>
      <c r="J122" s="33">
        <f>'County Race 2010'!J122/'County Race 2010'!$B122</f>
        <v>0.035477139728034755</v>
      </c>
      <c r="K122" s="33">
        <f>'County Race 2010'!K122/'County Race 2010'!$B122</f>
        <v>0.19004723216696412</v>
      </c>
    </row>
    <row r="123" spans="1:3" ht="6" customHeight="1">
      <c r="A123" s="11"/>
      <c r="B123" s="12"/>
      <c r="C123" s="12"/>
    </row>
    <row r="124" spans="1:3" ht="15">
      <c r="A124" s="13" t="s">
        <v>136</v>
      </c>
      <c r="B124" s="14"/>
      <c r="C124" s="14"/>
    </row>
    <row r="125" spans="1:3" ht="15">
      <c r="A125" s="13" t="s">
        <v>132</v>
      </c>
      <c r="B125" s="14"/>
      <c r="C125" s="14"/>
    </row>
  </sheetData>
  <sheetProtection/>
  <printOptions horizontalCentered="1"/>
  <pageMargins left="0.7" right="0.7" top="0.75" bottom="0.75" header="0.3" footer="0.3"/>
  <pageSetup fitToHeight="0" fitToWidth="1" horizontalDpi="600" verticalDpi="600" orientation="portrait" scale="74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"/>
  <sheetViews>
    <sheetView zoomScalePageLayoutView="0" workbookViewId="0" topLeftCell="A1">
      <pane ySplit="5" topLeftCell="A92" activePane="bottomLeft" state="frozen"/>
      <selection pane="topLeft" activeCell="A1" sqref="A1"/>
      <selection pane="bottomLeft" activeCell="O3" sqref="O3"/>
    </sheetView>
  </sheetViews>
  <sheetFormatPr defaultColWidth="9.140625" defaultRowHeight="15"/>
  <cols>
    <col min="1" max="1" width="15.421875" style="15" customWidth="1"/>
    <col min="2" max="10" width="10.7109375" style="24" customWidth="1"/>
    <col min="11" max="11" width="10.7109375" style="25" customWidth="1"/>
    <col min="12" max="16384" width="9.140625" style="26" customWidth="1"/>
  </cols>
  <sheetData>
    <row r="1" spans="1:11" s="17" customFormat="1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6"/>
    </row>
    <row r="2" spans="1:11" s="17" customFormat="1" ht="21">
      <c r="A2" s="1" t="s">
        <v>130</v>
      </c>
      <c r="B2" s="1"/>
      <c r="C2" s="1"/>
      <c r="D2" s="1"/>
      <c r="E2" s="1"/>
      <c r="F2" s="1"/>
      <c r="G2" s="1"/>
      <c r="H2" s="1"/>
      <c r="I2" s="1"/>
      <c r="J2" s="1"/>
      <c r="K2" s="16"/>
    </row>
    <row r="3" spans="1:11" s="17" customFormat="1" ht="21">
      <c r="A3" s="1" t="s">
        <v>126</v>
      </c>
      <c r="B3" s="1"/>
      <c r="C3" s="1"/>
      <c r="D3" s="1"/>
      <c r="E3" s="1"/>
      <c r="F3" s="1"/>
      <c r="G3" s="1"/>
      <c r="H3" s="1"/>
      <c r="I3" s="1"/>
      <c r="J3" s="1"/>
      <c r="K3" s="16"/>
    </row>
    <row r="4" spans="1:3" ht="18.75">
      <c r="A4" s="27"/>
      <c r="B4" s="27"/>
      <c r="C4" s="27"/>
    </row>
    <row r="5" spans="1:11" s="20" customFormat="1" ht="75.75" customHeight="1">
      <c r="A5" s="2" t="s">
        <v>1</v>
      </c>
      <c r="B5" s="18" t="s">
        <v>127</v>
      </c>
      <c r="C5" s="18" t="s">
        <v>117</v>
      </c>
      <c r="D5" s="18" t="s">
        <v>118</v>
      </c>
      <c r="E5" s="18" t="s">
        <v>119</v>
      </c>
      <c r="F5" s="18" t="s">
        <v>120</v>
      </c>
      <c r="G5" s="18" t="s">
        <v>121</v>
      </c>
      <c r="H5" s="18" t="s">
        <v>122</v>
      </c>
      <c r="I5" s="18" t="s">
        <v>123</v>
      </c>
      <c r="J5" s="18" t="s">
        <v>124</v>
      </c>
      <c r="K5" s="19" t="s">
        <v>125</v>
      </c>
    </row>
    <row r="6" spans="1:11" s="10" customFormat="1" ht="12.75">
      <c r="A6" s="3" t="s">
        <v>2</v>
      </c>
      <c r="B6" s="21">
        <f>'County Race 2010'!B6-'County Race 2000'!B6</f>
        <v>630</v>
      </c>
      <c r="C6" s="21">
        <f>'County Race 2010'!C6-'County Race 2000'!C6</f>
        <v>134</v>
      </c>
      <c r="D6" s="22">
        <f>'County Race 2010'!D6-'County Race 2000'!D6</f>
        <v>109</v>
      </c>
      <c r="E6" s="22">
        <f>'County Race 2010'!E6-'County Race 2000'!E6</f>
        <v>15</v>
      </c>
      <c r="F6" s="22">
        <f>'County Race 2010'!F6-'County Race 2000'!F6</f>
        <v>106</v>
      </c>
      <c r="G6" s="22">
        <f>'County Race 2010'!G6-'County Race 2000'!G6</f>
        <v>1</v>
      </c>
      <c r="H6" s="22">
        <f>'County Race 2010'!H6-'County Race 2000'!H6</f>
        <v>50</v>
      </c>
      <c r="I6" s="22">
        <f>'County Race 2010'!I6-'County Race 2000'!I6</f>
        <v>215</v>
      </c>
      <c r="J6" s="22">
        <f>'County Race 2010'!J6-'County Race 2000'!J6</f>
        <v>208</v>
      </c>
      <c r="K6" s="22">
        <f>'County Race 2010'!K6-'County Race 2000'!K6</f>
        <v>617</v>
      </c>
    </row>
    <row r="7" spans="1:11" s="10" customFormat="1" ht="12.75">
      <c r="A7" s="3" t="s">
        <v>3</v>
      </c>
      <c r="B7" s="21">
        <f>'County Race 2010'!B7-'County Race 2000'!B7</f>
        <v>799</v>
      </c>
      <c r="C7" s="21">
        <f>'County Race 2010'!C7-'County Race 2000'!C7</f>
        <v>618</v>
      </c>
      <c r="D7" s="22">
        <f>'County Race 2010'!D7-'County Race 2000'!D7</f>
        <v>3</v>
      </c>
      <c r="E7" s="22">
        <f>'County Race 2010'!E7-'County Race 2000'!E7</f>
        <v>-5</v>
      </c>
      <c r="F7" s="22">
        <f>'County Race 2010'!F7-'County Race 2000'!F7</f>
        <v>38</v>
      </c>
      <c r="G7" s="22">
        <f>'County Race 2010'!G7-'County Race 2000'!G7</f>
        <v>1</v>
      </c>
      <c r="H7" s="22">
        <f>'County Race 2010'!H7-'County Race 2000'!H7</f>
        <v>25</v>
      </c>
      <c r="I7" s="22">
        <f>'County Race 2010'!I7-'County Race 2000'!I7</f>
        <v>119</v>
      </c>
      <c r="J7" s="22">
        <f>'County Race 2010'!J7-'County Race 2000'!J7</f>
        <v>152</v>
      </c>
      <c r="K7" s="22">
        <f>'County Race 2010'!K7-'County Race 2000'!K7</f>
        <v>287</v>
      </c>
    </row>
    <row r="8" spans="1:11" s="10" customFormat="1" ht="12.75">
      <c r="A8" s="3" t="s">
        <v>4</v>
      </c>
      <c r="B8" s="21">
        <f>'County Race 2010'!B8-'County Race 2000'!B8</f>
        <v>-745</v>
      </c>
      <c r="C8" s="21">
        <f>'County Race 2010'!C8-'County Race 2000'!C8</f>
        <v>-637</v>
      </c>
      <c r="D8" s="22">
        <f>'County Race 2010'!D8-'County Race 2000'!D8</f>
        <v>-115</v>
      </c>
      <c r="E8" s="22">
        <f>'County Race 2010'!E8-'County Race 2000'!E8</f>
        <v>-2</v>
      </c>
      <c r="F8" s="22">
        <f>'County Race 2010'!F8-'County Race 2000'!F8</f>
        <v>0</v>
      </c>
      <c r="G8" s="22">
        <f>'County Race 2010'!G8-'County Race 2000'!G8</f>
        <v>3</v>
      </c>
      <c r="H8" s="22">
        <f>'County Race 2010'!H8-'County Race 2000'!H8</f>
        <v>-15</v>
      </c>
      <c r="I8" s="22">
        <f>'County Race 2010'!I8-'County Race 2000'!I8</f>
        <v>21</v>
      </c>
      <c r="J8" s="22">
        <f>'County Race 2010'!J8-'County Race 2000'!J8</f>
        <v>12</v>
      </c>
      <c r="K8" s="22">
        <f>'County Race 2010'!K8-'County Race 2000'!K8</f>
        <v>-90</v>
      </c>
    </row>
    <row r="9" spans="1:11" s="10" customFormat="1" ht="12.75">
      <c r="A9" s="3" t="s">
        <v>5</v>
      </c>
      <c r="B9" s="21">
        <f>'County Race 2010'!B9-'County Race 2000'!B9</f>
        <v>-324</v>
      </c>
      <c r="C9" s="21">
        <f>'County Race 2010'!C9-'County Race 2000'!C9</f>
        <v>-616</v>
      </c>
      <c r="D9" s="22">
        <f>'County Race 2010'!D9-'County Race 2000'!D9</f>
        <v>-213</v>
      </c>
      <c r="E9" s="22">
        <f>'County Race 2010'!E9-'County Race 2000'!E9</f>
        <v>23</v>
      </c>
      <c r="F9" s="22">
        <f>'County Race 2010'!F9-'County Race 2000'!F9</f>
        <v>26</v>
      </c>
      <c r="G9" s="22">
        <f>'County Race 2010'!G9-'County Race 2000'!G9</f>
        <v>0</v>
      </c>
      <c r="H9" s="22">
        <f>'County Race 2010'!H9-'County Race 2000'!H9</f>
        <v>244</v>
      </c>
      <c r="I9" s="22">
        <f>'County Race 2010'!I9-'County Race 2000'!I9</f>
        <v>212</v>
      </c>
      <c r="J9" s="22">
        <f>'County Race 2010'!J9-'County Race 2000'!J9</f>
        <v>476</v>
      </c>
      <c r="K9" s="22">
        <f>'County Race 2010'!K9-'County Race 2000'!K9</f>
        <v>488</v>
      </c>
    </row>
    <row r="10" spans="1:11" s="10" customFormat="1" ht="12.75">
      <c r="A10" s="3" t="s">
        <v>6</v>
      </c>
      <c r="B10" s="21">
        <f>'County Race 2010'!B10-'County Race 2000'!B10</f>
        <v>1587</v>
      </c>
      <c r="C10" s="21">
        <f>'County Race 2010'!C10-'County Race 2000'!C10</f>
        <v>793</v>
      </c>
      <c r="D10" s="22">
        <f>'County Race 2010'!D10-'County Race 2000'!D10</f>
        <v>68</v>
      </c>
      <c r="E10" s="22">
        <f>'County Race 2010'!E10-'County Race 2000'!E10</f>
        <v>25</v>
      </c>
      <c r="F10" s="22">
        <f>'County Race 2010'!F10-'County Race 2000'!F10</f>
        <v>376</v>
      </c>
      <c r="G10" s="22">
        <f>'County Race 2010'!G10-'County Race 2000'!G10</f>
        <v>-3</v>
      </c>
      <c r="H10" s="22">
        <f>'County Race 2010'!H10-'County Race 2000'!H10</f>
        <v>126</v>
      </c>
      <c r="I10" s="22">
        <f>'County Race 2010'!I10-'County Race 2000'!I10</f>
        <v>202</v>
      </c>
      <c r="J10" s="22">
        <f>'County Race 2010'!J10-'County Race 2000'!J10</f>
        <v>1032</v>
      </c>
      <c r="K10" s="22">
        <f>'County Race 2010'!K10-'County Race 2000'!K10</f>
        <v>1568</v>
      </c>
    </row>
    <row r="11" spans="1:11" s="10" customFormat="1" ht="12.75">
      <c r="A11" s="3" t="s">
        <v>7</v>
      </c>
      <c r="B11" s="21">
        <f>'County Race 2010'!B11-'County Race 2000'!B11</f>
        <v>-139</v>
      </c>
      <c r="C11" s="21">
        <f>'County Race 2010'!C11-'County Race 2000'!C11</f>
        <v>-368</v>
      </c>
      <c r="D11" s="22">
        <f>'County Race 2010'!D11-'County Race 2000'!D11</f>
        <v>11</v>
      </c>
      <c r="E11" s="22">
        <f>'County Race 2010'!E11-'County Race 2000'!E11</f>
        <v>38</v>
      </c>
      <c r="F11" s="22">
        <f>'County Race 2010'!F11-'County Race 2000'!F11</f>
        <v>-6</v>
      </c>
      <c r="G11" s="22">
        <f>'County Race 2010'!G11-'County Race 2000'!G11</f>
        <v>-8</v>
      </c>
      <c r="H11" s="22">
        <f>'County Race 2010'!H11-'County Race 2000'!H11</f>
        <v>69</v>
      </c>
      <c r="I11" s="22">
        <f>'County Race 2010'!I11-'County Race 2000'!I11</f>
        <v>125</v>
      </c>
      <c r="J11" s="22">
        <f>'County Race 2010'!J11-'County Race 2000'!J11</f>
        <v>112</v>
      </c>
      <c r="K11" s="22">
        <f>'County Race 2010'!K11-'County Race 2000'!K11</f>
        <v>235</v>
      </c>
    </row>
    <row r="12" spans="1:11" s="10" customFormat="1" ht="12.75">
      <c r="A12" s="3" t="s">
        <v>8</v>
      </c>
      <c r="B12" s="21">
        <f>'County Race 2010'!B12-'County Race 2000'!B12</f>
        <v>396</v>
      </c>
      <c r="C12" s="21">
        <f>'County Race 2010'!C12-'County Race 2000'!C12</f>
        <v>256</v>
      </c>
      <c r="D12" s="22">
        <f>'County Race 2010'!D12-'County Race 2000'!D12</f>
        <v>49</v>
      </c>
      <c r="E12" s="22">
        <f>'County Race 2010'!E12-'County Race 2000'!E12</f>
        <v>5</v>
      </c>
      <c r="F12" s="22">
        <f>'County Race 2010'!F12-'County Race 2000'!F12</f>
        <v>2</v>
      </c>
      <c r="G12" s="22">
        <f>'County Race 2010'!G12-'County Race 2000'!G12</f>
        <v>0</v>
      </c>
      <c r="H12" s="22">
        <f>'County Race 2010'!H12-'County Race 2000'!H12</f>
        <v>1</v>
      </c>
      <c r="I12" s="22">
        <f>'County Race 2010'!I12-'County Race 2000'!I12</f>
        <v>83</v>
      </c>
      <c r="J12" s="22">
        <f>'County Race 2010'!J12-'County Race 2000'!J12</f>
        <v>96</v>
      </c>
      <c r="K12" s="22">
        <f>'County Race 2010'!K12-'County Race 2000'!K12</f>
        <v>214</v>
      </c>
    </row>
    <row r="13" spans="1:11" s="10" customFormat="1" ht="12.75">
      <c r="A13" s="3" t="s">
        <v>9</v>
      </c>
      <c r="B13" s="21">
        <f>'County Race 2010'!B13-'County Race 2000'!B13</f>
        <v>1876</v>
      </c>
      <c r="C13" s="21">
        <f>'County Race 2010'!C13-'County Race 2000'!C13</f>
        <v>1678</v>
      </c>
      <c r="D13" s="22">
        <f>'County Race 2010'!D13-'County Race 2000'!D13</f>
        <v>33</v>
      </c>
      <c r="E13" s="22">
        <f>'County Race 2010'!E13-'County Race 2000'!E13</f>
        <v>26</v>
      </c>
      <c r="F13" s="22">
        <f>'County Race 2010'!F13-'County Race 2000'!F13</f>
        <v>32</v>
      </c>
      <c r="G13" s="22">
        <f>'County Race 2010'!G13-'County Race 2000'!G13</f>
        <v>3</v>
      </c>
      <c r="H13" s="22">
        <f>'County Race 2010'!H13-'County Race 2000'!H13</f>
        <v>38</v>
      </c>
      <c r="I13" s="22">
        <f>'County Race 2010'!I13-'County Race 2000'!I13</f>
        <v>66</v>
      </c>
      <c r="J13" s="22">
        <f>'County Race 2010'!J13-'County Race 2000'!J13</f>
        <v>138</v>
      </c>
      <c r="K13" s="22">
        <f>'County Race 2010'!K13-'County Race 2000'!K13</f>
        <v>274</v>
      </c>
    </row>
    <row r="14" spans="1:11" s="10" customFormat="1" ht="12.75">
      <c r="A14" s="3" t="s">
        <v>10</v>
      </c>
      <c r="B14" s="21">
        <f>'County Race 2010'!B14-'County Race 2000'!B14</f>
        <v>334</v>
      </c>
      <c r="C14" s="21">
        <f>'County Race 2010'!C14-'County Race 2000'!C14</f>
        <v>343</v>
      </c>
      <c r="D14" s="22">
        <f>'County Race 2010'!D14-'County Race 2000'!D14</f>
        <v>7</v>
      </c>
      <c r="E14" s="22">
        <f>'County Race 2010'!E14-'County Race 2000'!E14</f>
        <v>-10</v>
      </c>
      <c r="F14" s="22">
        <f>'County Race 2010'!F14-'County Race 2000'!F14</f>
        <v>0</v>
      </c>
      <c r="G14" s="22">
        <f>'County Race 2010'!G14-'County Race 2000'!G14</f>
        <v>0</v>
      </c>
      <c r="H14" s="22">
        <f>'County Race 2010'!H14-'County Race 2000'!H14</f>
        <v>2</v>
      </c>
      <c r="I14" s="22">
        <f>'County Race 2010'!I14-'County Race 2000'!I14</f>
        <v>-8</v>
      </c>
      <c r="J14" s="22">
        <f>'County Race 2010'!J14-'County Race 2000'!J14</f>
        <v>30</v>
      </c>
      <c r="K14" s="22">
        <f>'County Race 2010'!K14-'County Race 2000'!K14</f>
        <v>11</v>
      </c>
    </row>
    <row r="15" spans="1:11" s="10" customFormat="1" ht="12.75">
      <c r="A15" s="3" t="s">
        <v>11</v>
      </c>
      <c r="B15" s="21">
        <f>'County Race 2010'!B15-'County Race 2000'!B15</f>
        <v>27188</v>
      </c>
      <c r="C15" s="21">
        <f>'County Race 2010'!C15-'County Race 2000'!C15</f>
        <v>18907</v>
      </c>
      <c r="D15" s="22">
        <f>'County Race 2010'!D15-'County Race 2000'!D15</f>
        <v>3539</v>
      </c>
      <c r="E15" s="22">
        <f>'County Race 2010'!E15-'County Race 2000'!E15</f>
        <v>57</v>
      </c>
      <c r="F15" s="22">
        <f>'County Race 2010'!F15-'County Race 2000'!F15</f>
        <v>2129</v>
      </c>
      <c r="G15" s="22">
        <f>'County Race 2010'!G15-'County Race 2000'!G15</f>
        <v>51</v>
      </c>
      <c r="H15" s="22">
        <f>'County Race 2010'!H15-'County Race 2000'!H15</f>
        <v>545</v>
      </c>
      <c r="I15" s="22">
        <f>'County Race 2010'!I15-'County Race 2000'!I15</f>
        <v>1960</v>
      </c>
      <c r="J15" s="22">
        <f>'County Race 2010'!J15-'County Race 2000'!J15</f>
        <v>2482</v>
      </c>
      <c r="K15" s="22">
        <f>'County Race 2010'!K15-'County Race 2000'!K15</f>
        <v>9878</v>
      </c>
    </row>
    <row r="16" spans="1:11" s="10" customFormat="1" ht="12.75">
      <c r="A16" s="3" t="s">
        <v>12</v>
      </c>
      <c r="B16" s="21">
        <f>'County Race 2010'!B16-'County Race 2000'!B16</f>
        <v>3203</v>
      </c>
      <c r="C16" s="21">
        <f>'County Race 2010'!C16-'County Race 2000'!C16</f>
        <v>-301</v>
      </c>
      <c r="D16" s="22">
        <f>'County Race 2010'!D16-'County Race 2000'!D16</f>
        <v>911</v>
      </c>
      <c r="E16" s="22">
        <f>'County Race 2010'!E16-'County Race 2000'!E16</f>
        <v>33</v>
      </c>
      <c r="F16" s="22">
        <f>'County Race 2010'!F16-'County Race 2000'!F16</f>
        <v>336</v>
      </c>
      <c r="G16" s="22">
        <f>'County Race 2010'!G16-'County Race 2000'!G16</f>
        <v>165</v>
      </c>
      <c r="H16" s="22">
        <f>'County Race 2010'!H16-'County Race 2000'!H16</f>
        <v>1051</v>
      </c>
      <c r="I16" s="22">
        <f>'County Race 2010'!I16-'County Race 2000'!I16</f>
        <v>1008</v>
      </c>
      <c r="J16" s="22">
        <f>'County Race 2010'!J16-'County Race 2000'!J16</f>
        <v>2588</v>
      </c>
      <c r="K16" s="22">
        <f>'County Race 2010'!K16-'County Race 2000'!K16</f>
        <v>4672</v>
      </c>
    </row>
    <row r="17" spans="1:11" s="10" customFormat="1" ht="12.75">
      <c r="A17" s="3" t="s">
        <v>13</v>
      </c>
      <c r="B17" s="21">
        <f>'County Race 2010'!B17-'County Race 2000'!B17</f>
        <v>1927</v>
      </c>
      <c r="C17" s="21">
        <f>'County Race 2010'!C17-'County Race 2000'!C17</f>
        <v>1197</v>
      </c>
      <c r="D17" s="22">
        <f>'County Race 2010'!D17-'County Race 2000'!D17</f>
        <v>124</v>
      </c>
      <c r="E17" s="22">
        <f>'County Race 2010'!E17-'County Race 2000'!E17</f>
        <v>7</v>
      </c>
      <c r="F17" s="22">
        <f>'County Race 2010'!F17-'County Race 2000'!F17</f>
        <v>105</v>
      </c>
      <c r="G17" s="22">
        <f>'County Race 2010'!G17-'County Race 2000'!G17</f>
        <v>10</v>
      </c>
      <c r="H17" s="22">
        <f>'County Race 2010'!H17-'County Race 2000'!H17</f>
        <v>114</v>
      </c>
      <c r="I17" s="22">
        <f>'County Race 2010'!I17-'County Race 2000'!I17</f>
        <v>370</v>
      </c>
      <c r="J17" s="22">
        <f>'County Race 2010'!J17-'County Race 2000'!J17</f>
        <v>254</v>
      </c>
      <c r="K17" s="22">
        <f>'County Race 2010'!K17-'County Race 2000'!K17</f>
        <v>858</v>
      </c>
    </row>
    <row r="18" spans="1:11" s="10" customFormat="1" ht="12.75">
      <c r="A18" s="3" t="s">
        <v>14</v>
      </c>
      <c r="B18" s="21">
        <f>'County Race 2010'!B18-'County Race 2000'!B18</f>
        <v>455</v>
      </c>
      <c r="C18" s="21">
        <f>'County Race 2010'!C18-'County Race 2000'!C18</f>
        <v>251</v>
      </c>
      <c r="D18" s="22">
        <f>'County Race 2010'!D18-'County Race 2000'!D18</f>
        <v>28</v>
      </c>
      <c r="E18" s="22">
        <f>'County Race 2010'!E18-'County Race 2000'!E18</f>
        <v>6</v>
      </c>
      <c r="F18" s="22">
        <f>'County Race 2010'!F18-'County Race 2000'!F18</f>
        <v>7</v>
      </c>
      <c r="G18" s="22">
        <f>'County Race 2010'!G18-'County Race 2000'!G18</f>
        <v>2</v>
      </c>
      <c r="H18" s="22">
        <f>'County Race 2010'!H18-'County Race 2000'!H18</f>
        <v>64</v>
      </c>
      <c r="I18" s="22">
        <f>'County Race 2010'!I18-'County Race 2000'!I18</f>
        <v>97</v>
      </c>
      <c r="J18" s="22">
        <f>'County Race 2010'!J18-'County Race 2000'!J18</f>
        <v>76</v>
      </c>
      <c r="K18" s="22">
        <f>'County Race 2010'!K18-'County Race 2000'!K18</f>
        <v>206</v>
      </c>
    </row>
    <row r="19" spans="1:11" s="10" customFormat="1" ht="12.75">
      <c r="A19" s="3" t="s">
        <v>15</v>
      </c>
      <c r="B19" s="21">
        <f>'County Race 2010'!B19-'County Race 2000'!B19</f>
        <v>3566</v>
      </c>
      <c r="C19" s="21">
        <f>'County Race 2010'!C19-'County Race 2000'!C19</f>
        <v>3358</v>
      </c>
      <c r="D19" s="22">
        <f>'County Race 2010'!D19-'County Race 2000'!D19</f>
        <v>-275</v>
      </c>
      <c r="E19" s="22">
        <f>'County Race 2010'!E19-'County Race 2000'!E19</f>
        <v>7</v>
      </c>
      <c r="F19" s="22">
        <f>'County Race 2010'!F19-'County Race 2000'!F19</f>
        <v>35</v>
      </c>
      <c r="G19" s="22">
        <f>'County Race 2010'!G19-'County Race 2000'!G19</f>
        <v>12</v>
      </c>
      <c r="H19" s="22">
        <f>'County Race 2010'!H19-'County Race 2000'!H19</f>
        <v>80</v>
      </c>
      <c r="I19" s="22">
        <f>'County Race 2010'!I19-'County Race 2000'!I19</f>
        <v>349</v>
      </c>
      <c r="J19" s="22">
        <f>'County Race 2010'!J19-'County Race 2000'!J19</f>
        <v>330</v>
      </c>
      <c r="K19" s="22">
        <f>'County Race 2010'!K19-'County Race 2000'!K19</f>
        <v>407</v>
      </c>
    </row>
    <row r="20" spans="1:11" s="10" customFormat="1" ht="12.75">
      <c r="A20" s="3" t="s">
        <v>16</v>
      </c>
      <c r="B20" s="21">
        <f>'County Race 2010'!B20-'County Race 2000'!B20</f>
        <v>6951</v>
      </c>
      <c r="C20" s="21">
        <f>'County Race 2010'!C20-'County Race 2000'!C20</f>
        <v>6278</v>
      </c>
      <c r="D20" s="22">
        <f>'County Race 2010'!D20-'County Race 2000'!D20</f>
        <v>84</v>
      </c>
      <c r="E20" s="22">
        <f>'County Race 2010'!E20-'County Race 2000'!E20</f>
        <v>38</v>
      </c>
      <c r="F20" s="22">
        <f>'County Race 2010'!F20-'County Race 2000'!F20</f>
        <v>77</v>
      </c>
      <c r="G20" s="22">
        <f>'County Race 2010'!G20-'County Race 2000'!G20</f>
        <v>-6</v>
      </c>
      <c r="H20" s="22">
        <f>'County Race 2010'!H20-'County Race 2000'!H20</f>
        <v>280</v>
      </c>
      <c r="I20" s="22">
        <f>'County Race 2010'!I20-'County Race 2000'!I20</f>
        <v>200</v>
      </c>
      <c r="J20" s="22">
        <f>'County Race 2010'!J20-'County Race 2000'!J20</f>
        <v>668</v>
      </c>
      <c r="K20" s="22">
        <f>'County Race 2010'!K20-'County Race 2000'!K20</f>
        <v>992</v>
      </c>
    </row>
    <row r="21" spans="1:11" s="10" customFormat="1" ht="12.75">
      <c r="A21" s="3" t="s">
        <v>17</v>
      </c>
      <c r="B21" s="21">
        <f>'County Race 2010'!B21-'County Race 2000'!B21</f>
        <v>6981</v>
      </c>
      <c r="C21" s="21">
        <f>'County Race 2010'!C21-'County Race 2000'!C21</f>
        <v>3847</v>
      </c>
      <c r="D21" s="22">
        <f>'County Race 2010'!D21-'County Race 2000'!D21</f>
        <v>1706</v>
      </c>
      <c r="E21" s="22">
        <f>'County Race 2010'!E21-'County Race 2000'!E21</f>
        <v>-62</v>
      </c>
      <c r="F21" s="22">
        <f>'County Race 2010'!F21-'County Race 2000'!F21</f>
        <v>383</v>
      </c>
      <c r="G21" s="22">
        <f>'County Race 2010'!G21-'County Race 2000'!G21</f>
        <v>5</v>
      </c>
      <c r="H21" s="22">
        <f>'County Race 2010'!H21-'County Race 2000'!H21</f>
        <v>499</v>
      </c>
      <c r="I21" s="22">
        <f>'County Race 2010'!I21-'County Race 2000'!I21</f>
        <v>603</v>
      </c>
      <c r="J21" s="22">
        <f>'County Race 2010'!J21-'County Race 2000'!J21</f>
        <v>852</v>
      </c>
      <c r="K21" s="22">
        <f>'County Race 2010'!K21-'County Race 2000'!K21</f>
        <v>3375</v>
      </c>
    </row>
    <row r="22" spans="1:11" s="10" customFormat="1" ht="12.75">
      <c r="A22" s="3" t="s">
        <v>18</v>
      </c>
      <c r="B22" s="21">
        <f>'County Race 2010'!B22-'County Race 2000'!B22</f>
        <v>-990</v>
      </c>
      <c r="C22" s="21">
        <f>'County Race 2010'!C22-'County Race 2000'!C22</f>
        <v>-990</v>
      </c>
      <c r="D22" s="22">
        <f>'County Race 2010'!D22-'County Race 2000'!D22</f>
        <v>-23</v>
      </c>
      <c r="E22" s="22">
        <f>'County Race 2010'!E22-'County Race 2000'!E22</f>
        <v>-7</v>
      </c>
      <c r="F22" s="22">
        <f>'County Race 2010'!F22-'County Race 2000'!F22</f>
        <v>-1</v>
      </c>
      <c r="G22" s="22">
        <f>'County Race 2010'!G22-'County Race 2000'!G22</f>
        <v>7</v>
      </c>
      <c r="H22" s="22">
        <f>'County Race 2010'!H22-'County Race 2000'!H22</f>
        <v>3</v>
      </c>
      <c r="I22" s="22">
        <f>'County Race 2010'!I22-'County Race 2000'!I22</f>
        <v>21</v>
      </c>
      <c r="J22" s="22">
        <f>'County Race 2010'!J22-'County Race 2000'!J22</f>
        <v>45</v>
      </c>
      <c r="K22" s="22">
        <f>'County Race 2010'!K22-'County Race 2000'!K22</f>
        <v>36</v>
      </c>
    </row>
    <row r="23" spans="1:11" s="10" customFormat="1" ht="12.75">
      <c r="A23" s="3" t="s">
        <v>19</v>
      </c>
      <c r="B23" s="21">
        <f>'County Race 2010'!B23-'County Race 2000'!B23</f>
        <v>324</v>
      </c>
      <c r="C23" s="21">
        <f>'County Race 2010'!C23-'County Race 2000'!C23</f>
        <v>314</v>
      </c>
      <c r="D23" s="22">
        <f>'County Race 2010'!D23-'County Race 2000'!D23</f>
        <v>2</v>
      </c>
      <c r="E23" s="22">
        <f>'County Race 2010'!E23-'County Race 2000'!E23</f>
        <v>-10</v>
      </c>
      <c r="F23" s="22">
        <f>'County Race 2010'!F23-'County Race 2000'!F23</f>
        <v>3</v>
      </c>
      <c r="G23" s="22">
        <f>'County Race 2010'!G23-'County Race 2000'!G23</f>
        <v>1</v>
      </c>
      <c r="H23" s="22">
        <f>'County Race 2010'!H23-'County Race 2000'!H23</f>
        <v>23</v>
      </c>
      <c r="I23" s="22">
        <f>'County Race 2010'!I23-'County Race 2000'!I23</f>
        <v>-9</v>
      </c>
      <c r="J23" s="22">
        <f>'County Race 2010'!J23-'County Race 2000'!J23</f>
        <v>32</v>
      </c>
      <c r="K23" s="22">
        <f>'County Race 2010'!K23-'County Race 2000'!K23</f>
        <v>17</v>
      </c>
    </row>
    <row r="24" spans="1:11" s="10" customFormat="1" ht="12.75">
      <c r="A24" s="3" t="s">
        <v>20</v>
      </c>
      <c r="B24" s="21">
        <f>'County Race 2010'!B24-'County Race 2000'!B24</f>
        <v>17386</v>
      </c>
      <c r="C24" s="21">
        <f>'County Race 2010'!C24-'County Race 2000'!C24</f>
        <v>12762</v>
      </c>
      <c r="D24" s="22">
        <f>'County Race 2010'!D24-'County Race 2000'!D24</f>
        <v>2351</v>
      </c>
      <c r="E24" s="22">
        <f>'County Race 2010'!E24-'County Race 2000'!E24</f>
        <v>68</v>
      </c>
      <c r="F24" s="22">
        <f>'County Race 2010'!F24-'County Race 2000'!F24</f>
        <v>244</v>
      </c>
      <c r="G24" s="22">
        <f>'County Race 2010'!G24-'County Race 2000'!G24</f>
        <v>38</v>
      </c>
      <c r="H24" s="22">
        <f>'County Race 2010'!H24-'County Race 2000'!H24</f>
        <v>997</v>
      </c>
      <c r="I24" s="22">
        <f>'County Race 2010'!I24-'County Race 2000'!I24</f>
        <v>926</v>
      </c>
      <c r="J24" s="22">
        <f>'County Race 2010'!J24-'County Race 2000'!J24</f>
        <v>2172</v>
      </c>
      <c r="K24" s="22">
        <f>'County Race 2010'!K24-'County Race 2000'!K24</f>
        <v>5591</v>
      </c>
    </row>
    <row r="25" spans="1:11" s="10" customFormat="1" ht="12.75">
      <c r="A25" s="3" t="s">
        <v>21</v>
      </c>
      <c r="B25" s="21">
        <f>'County Race 2010'!B25-'County Race 2000'!B25</f>
        <v>249</v>
      </c>
      <c r="C25" s="21">
        <f>'County Race 2010'!C25-'County Race 2000'!C25</f>
        <v>281</v>
      </c>
      <c r="D25" s="22">
        <f>'County Race 2010'!D25-'County Race 2000'!D25</f>
        <v>-30</v>
      </c>
      <c r="E25" s="22">
        <f>'County Race 2010'!E25-'County Race 2000'!E25</f>
        <v>-8</v>
      </c>
      <c r="F25" s="22">
        <f>'County Race 2010'!F25-'County Race 2000'!F25</f>
        <v>-19</v>
      </c>
      <c r="G25" s="22">
        <f>'County Race 2010'!G25-'County Race 2000'!G25</f>
        <v>-3</v>
      </c>
      <c r="H25" s="22">
        <f>'County Race 2010'!H25-'County Race 2000'!H25</f>
        <v>-21</v>
      </c>
      <c r="I25" s="22">
        <f>'County Race 2010'!I25-'County Race 2000'!I25</f>
        <v>49</v>
      </c>
      <c r="J25" s="22">
        <f>'County Race 2010'!J25-'County Race 2000'!J25</f>
        <v>51</v>
      </c>
      <c r="K25" s="22">
        <f>'County Race 2010'!K25-'County Race 2000'!K25</f>
        <v>-3</v>
      </c>
    </row>
    <row r="26" spans="1:11" s="10" customFormat="1" ht="12.75">
      <c r="A26" s="3" t="s">
        <v>22</v>
      </c>
      <c r="B26" s="21">
        <f>'County Race 2010'!B26-'County Race 2000'!B26</f>
        <v>-607</v>
      </c>
      <c r="C26" s="21">
        <f>'County Race 2010'!C26-'County Race 2000'!C26</f>
        <v>-529</v>
      </c>
      <c r="D26" s="22">
        <f>'County Race 2010'!D26-'County Race 2000'!D26</f>
        <v>-113</v>
      </c>
      <c r="E26" s="22">
        <f>'County Race 2010'!E26-'County Race 2000'!E26</f>
        <v>5</v>
      </c>
      <c r="F26" s="22">
        <f>'County Race 2010'!F26-'County Race 2000'!F26</f>
        <v>-4</v>
      </c>
      <c r="G26" s="22">
        <f>'County Race 2010'!G26-'County Race 2000'!G26</f>
        <v>0</v>
      </c>
      <c r="H26" s="22">
        <f>'County Race 2010'!H26-'County Race 2000'!H26</f>
        <v>3</v>
      </c>
      <c r="I26" s="22">
        <f>'County Race 2010'!I26-'County Race 2000'!I26</f>
        <v>31</v>
      </c>
      <c r="J26" s="22">
        <f>'County Race 2010'!J26-'County Race 2000'!J26</f>
        <v>-7</v>
      </c>
      <c r="K26" s="22">
        <f>'County Race 2010'!K26-'County Race 2000'!K26</f>
        <v>-84</v>
      </c>
    </row>
    <row r="27" spans="1:11" s="10" customFormat="1" ht="12.75">
      <c r="A27" s="3" t="s">
        <v>23</v>
      </c>
      <c r="B27" s="21">
        <f>'County Race 2010'!B27-'County Race 2000'!B27</f>
        <v>23137</v>
      </c>
      <c r="C27" s="21">
        <f>'County Race 2010'!C27-'County Race 2000'!C27</f>
        <v>21298</v>
      </c>
      <c r="D27" s="22">
        <f>'County Race 2010'!D27-'County Race 2000'!D27</f>
        <v>304</v>
      </c>
      <c r="E27" s="22">
        <f>'County Race 2010'!E27-'County Race 2000'!E27</f>
        <v>189</v>
      </c>
      <c r="F27" s="22">
        <f>'County Race 2010'!F27-'County Race 2000'!F27</f>
        <v>236</v>
      </c>
      <c r="G27" s="22">
        <f>'County Race 2010'!G27-'County Race 2000'!G27</f>
        <v>37</v>
      </c>
      <c r="H27" s="22">
        <f>'County Race 2010'!H27-'County Race 2000'!H27</f>
        <v>312</v>
      </c>
      <c r="I27" s="22">
        <f>'County Race 2010'!I27-'County Race 2000'!I27</f>
        <v>761</v>
      </c>
      <c r="J27" s="22">
        <f>'County Race 2010'!J27-'County Race 2000'!J27</f>
        <v>1184</v>
      </c>
      <c r="K27" s="22">
        <f>'County Race 2010'!K27-'County Race 2000'!K27</f>
        <v>2564</v>
      </c>
    </row>
    <row r="28" spans="1:11" s="10" customFormat="1" ht="12.75">
      <c r="A28" s="3" t="s">
        <v>24</v>
      </c>
      <c r="B28" s="21">
        <f>'County Race 2010'!B28-'County Race 2000'!B28</f>
        <v>-277</v>
      </c>
      <c r="C28" s="21">
        <f>'County Race 2010'!C28-'County Race 2000'!C28</f>
        <v>-318</v>
      </c>
      <c r="D28" s="22">
        <f>'County Race 2010'!D28-'County Race 2000'!D28</f>
        <v>14</v>
      </c>
      <c r="E28" s="22">
        <f>'County Race 2010'!E28-'County Race 2000'!E28</f>
        <v>-6</v>
      </c>
      <c r="F28" s="22">
        <f>'County Race 2010'!F28-'County Race 2000'!F28</f>
        <v>18</v>
      </c>
      <c r="G28" s="22">
        <f>'County Race 2010'!G28-'County Race 2000'!G28</f>
        <v>-1</v>
      </c>
      <c r="H28" s="22">
        <f>'County Race 2010'!H28-'County Race 2000'!H28</f>
        <v>-11</v>
      </c>
      <c r="I28" s="22">
        <f>'County Race 2010'!I28-'County Race 2000'!I28</f>
        <v>27</v>
      </c>
      <c r="J28" s="22">
        <f>'County Race 2010'!J28-'County Race 2000'!J28</f>
        <v>-10</v>
      </c>
      <c r="K28" s="22">
        <f>'County Race 2010'!K28-'County Race 2000'!K28</f>
        <v>39</v>
      </c>
    </row>
    <row r="29" spans="1:11" s="10" customFormat="1" ht="12.75">
      <c r="A29" s="3" t="s">
        <v>25</v>
      </c>
      <c r="B29" s="21">
        <f>'County Race 2010'!B29-'County Race 2000'!B29</f>
        <v>37933</v>
      </c>
      <c r="C29" s="21">
        <f>'County Race 2010'!C29-'County Race 2000'!C29</f>
        <v>23971</v>
      </c>
      <c r="D29" s="22">
        <f>'County Race 2010'!D29-'County Race 2000'!D29</f>
        <v>6612</v>
      </c>
      <c r="E29" s="22">
        <f>'County Race 2010'!E29-'County Race 2000'!E29</f>
        <v>286</v>
      </c>
      <c r="F29" s="22">
        <f>'County Race 2010'!F29-'County Race 2000'!F29</f>
        <v>2072</v>
      </c>
      <c r="G29" s="22">
        <f>'County Race 2010'!G29-'County Race 2000'!G29</f>
        <v>422</v>
      </c>
      <c r="H29" s="22">
        <f>'County Race 2010'!H29-'County Race 2000'!H29</f>
        <v>1749</v>
      </c>
      <c r="I29" s="22">
        <f>'County Race 2010'!I29-'County Race 2000'!I29</f>
        <v>2821</v>
      </c>
      <c r="J29" s="22">
        <f>'County Race 2010'!J29-'County Race 2000'!J29</f>
        <v>6507</v>
      </c>
      <c r="K29" s="22">
        <f>'County Race 2010'!K29-'County Race 2000'!K29</f>
        <v>17767</v>
      </c>
    </row>
    <row r="30" spans="1:11" s="10" customFormat="1" ht="12.75">
      <c r="A30" s="3" t="s">
        <v>26</v>
      </c>
      <c r="B30" s="21">
        <f>'County Race 2010'!B30-'County Race 2000'!B30</f>
        <v>1764</v>
      </c>
      <c r="C30" s="21">
        <f>'County Race 2010'!C30-'County Race 2000'!C30</f>
        <v>1473</v>
      </c>
      <c r="D30" s="22">
        <f>'County Race 2010'!D30-'County Race 2000'!D30</f>
        <v>2</v>
      </c>
      <c r="E30" s="22">
        <f>'County Race 2010'!E30-'County Race 2000'!E30</f>
        <v>88</v>
      </c>
      <c r="F30" s="22">
        <f>'County Race 2010'!F30-'County Race 2000'!F30</f>
        <v>40</v>
      </c>
      <c r="G30" s="22">
        <f>'County Race 2010'!G30-'County Race 2000'!G30</f>
        <v>1</v>
      </c>
      <c r="H30" s="22">
        <f>'County Race 2010'!H30-'County Race 2000'!H30</f>
        <v>36</v>
      </c>
      <c r="I30" s="22">
        <f>'County Race 2010'!I30-'County Race 2000'!I30</f>
        <v>124</v>
      </c>
      <c r="J30" s="22">
        <f>'County Race 2010'!J30-'County Race 2000'!J30</f>
        <v>117</v>
      </c>
      <c r="K30" s="22">
        <f>'County Race 2010'!K30-'County Race 2000'!K30</f>
        <v>349</v>
      </c>
    </row>
    <row r="31" spans="1:11" s="10" customFormat="1" ht="12.75">
      <c r="A31" s="3" t="s">
        <v>27</v>
      </c>
      <c r="B31" s="21">
        <f>'County Race 2010'!B31-'County Race 2000'!B31</f>
        <v>4593</v>
      </c>
      <c r="C31" s="21">
        <f>'County Race 2010'!C31-'County Race 2000'!C31</f>
        <v>1979</v>
      </c>
      <c r="D31" s="22">
        <f>'County Race 2010'!D31-'County Race 2000'!D31</f>
        <v>1428</v>
      </c>
      <c r="E31" s="22">
        <f>'County Race 2010'!E31-'County Race 2000'!E31</f>
        <v>3</v>
      </c>
      <c r="F31" s="22">
        <f>'County Race 2010'!F31-'County Race 2000'!F31</f>
        <v>341</v>
      </c>
      <c r="G31" s="22">
        <f>'County Race 2010'!G31-'County Race 2000'!G31</f>
        <v>20</v>
      </c>
      <c r="H31" s="22">
        <f>'County Race 2010'!H31-'County Race 2000'!H31</f>
        <v>283</v>
      </c>
      <c r="I31" s="22">
        <f>'County Race 2010'!I31-'County Race 2000'!I31</f>
        <v>539</v>
      </c>
      <c r="J31" s="22">
        <f>'County Race 2010'!J31-'County Race 2000'!J31</f>
        <v>880</v>
      </c>
      <c r="K31" s="22">
        <f>'County Race 2010'!K31-'County Race 2000'!K31</f>
        <v>3030</v>
      </c>
    </row>
    <row r="32" spans="1:11" s="10" customFormat="1" ht="12.75">
      <c r="A32" s="3" t="s">
        <v>28</v>
      </c>
      <c r="B32" s="21">
        <f>'County Race 2010'!B32-'County Race 2000'!B32</f>
        <v>931</v>
      </c>
      <c r="C32" s="21">
        <f>'County Race 2010'!C32-'County Race 2000'!C32</f>
        <v>1070</v>
      </c>
      <c r="D32" s="22">
        <f>'County Race 2010'!D32-'County Race 2000'!D32</f>
        <v>-286</v>
      </c>
      <c r="E32" s="22">
        <f>'County Race 2010'!E32-'County Race 2000'!E32</f>
        <v>-2</v>
      </c>
      <c r="F32" s="22">
        <f>'County Race 2010'!F32-'County Race 2000'!F32</f>
        <v>39</v>
      </c>
      <c r="G32" s="22">
        <f>'County Race 2010'!G32-'County Race 2000'!G32</f>
        <v>0</v>
      </c>
      <c r="H32" s="22">
        <f>'County Race 2010'!H32-'County Race 2000'!H32</f>
        <v>-7</v>
      </c>
      <c r="I32" s="22">
        <f>'County Race 2010'!I32-'County Race 2000'!I32</f>
        <v>117</v>
      </c>
      <c r="J32" s="22">
        <f>'County Race 2010'!J32-'County Race 2000'!J32</f>
        <v>89</v>
      </c>
      <c r="K32" s="22">
        <f>'County Race 2010'!K32-'County Race 2000'!K32</f>
        <v>-61</v>
      </c>
    </row>
    <row r="33" spans="1:11" s="10" customFormat="1" ht="12.75">
      <c r="A33" s="3" t="s">
        <v>29</v>
      </c>
      <c r="B33" s="21">
        <f>'County Race 2010'!B33-'County Race 2000'!B33</f>
        <v>1892</v>
      </c>
      <c r="C33" s="21">
        <f>'County Race 2010'!C33-'County Race 2000'!C33</f>
        <v>1612</v>
      </c>
      <c r="D33" s="22">
        <f>'County Race 2010'!D33-'County Race 2000'!D33</f>
        <v>34</v>
      </c>
      <c r="E33" s="22">
        <f>'County Race 2010'!E33-'County Race 2000'!E33</f>
        <v>13</v>
      </c>
      <c r="F33" s="22">
        <f>'County Race 2010'!F33-'County Race 2000'!F33</f>
        <v>43</v>
      </c>
      <c r="G33" s="22">
        <f>'County Race 2010'!G33-'County Race 2000'!G33</f>
        <v>-3</v>
      </c>
      <c r="H33" s="22">
        <f>'County Race 2010'!H33-'County Race 2000'!H33</f>
        <v>95</v>
      </c>
      <c r="I33" s="22">
        <f>'County Race 2010'!I33-'County Race 2000'!I33</f>
        <v>98</v>
      </c>
      <c r="J33" s="22">
        <f>'County Race 2010'!J33-'County Race 2000'!J33</f>
        <v>189</v>
      </c>
      <c r="K33" s="22">
        <f>'County Race 2010'!K33-'County Race 2000'!K33</f>
        <v>369</v>
      </c>
    </row>
    <row r="34" spans="1:11" s="10" customFormat="1" ht="12.75">
      <c r="A34" s="3" t="s">
        <v>30</v>
      </c>
      <c r="B34" s="21">
        <f>'County Race 2010'!B34-'County Race 2000'!B34</f>
        <v>-40</v>
      </c>
      <c r="C34" s="21">
        <f>'County Race 2010'!C34-'County Race 2000'!C34</f>
        <v>-151</v>
      </c>
      <c r="D34" s="22">
        <f>'County Race 2010'!D34-'County Race 2000'!D34</f>
        <v>9</v>
      </c>
      <c r="E34" s="22">
        <f>'County Race 2010'!E34-'County Race 2000'!E34</f>
        <v>14</v>
      </c>
      <c r="F34" s="22">
        <f>'County Race 2010'!F34-'County Race 2000'!F34</f>
        <v>11</v>
      </c>
      <c r="G34" s="22">
        <f>'County Race 2010'!G34-'County Race 2000'!G34</f>
        <v>-1</v>
      </c>
      <c r="H34" s="22">
        <f>'County Race 2010'!H34-'County Race 2000'!H34</f>
        <v>-1</v>
      </c>
      <c r="I34" s="22">
        <f>'County Race 2010'!I34-'County Race 2000'!I34</f>
        <v>79</v>
      </c>
      <c r="J34" s="22">
        <f>'County Race 2010'!J34-'County Race 2000'!J34</f>
        <v>54</v>
      </c>
      <c r="K34" s="22">
        <f>'County Race 2010'!K34-'County Race 2000'!K34</f>
        <v>154</v>
      </c>
    </row>
    <row r="35" spans="1:11" s="10" customFormat="1" ht="12.75">
      <c r="A35" s="3" t="s">
        <v>31</v>
      </c>
      <c r="B35" s="21">
        <f>'County Race 2010'!B35-'County Race 2000'!B35</f>
        <v>1116</v>
      </c>
      <c r="C35" s="21">
        <f>'County Race 2010'!C35-'County Race 2000'!C35</f>
        <v>920</v>
      </c>
      <c r="D35" s="22">
        <f>'County Race 2010'!D35-'County Race 2000'!D35</f>
        <v>16</v>
      </c>
      <c r="E35" s="22">
        <f>'County Race 2010'!E35-'County Race 2000'!E35</f>
        <v>23</v>
      </c>
      <c r="F35" s="22">
        <f>'County Race 2010'!F35-'County Race 2000'!F35</f>
        <v>29</v>
      </c>
      <c r="G35" s="22">
        <f>'County Race 2010'!G35-'County Race 2000'!G35</f>
        <v>6</v>
      </c>
      <c r="H35" s="22">
        <f>'County Race 2010'!H35-'County Race 2000'!H35</f>
        <v>45</v>
      </c>
      <c r="I35" s="22">
        <f>'County Race 2010'!I35-'County Race 2000'!I35</f>
        <v>77</v>
      </c>
      <c r="J35" s="22">
        <f>'County Race 2010'!J35-'County Race 2000'!J35</f>
        <v>113</v>
      </c>
      <c r="K35" s="22">
        <f>'County Race 2010'!K35-'County Race 2000'!K35</f>
        <v>243</v>
      </c>
    </row>
    <row r="36" spans="1:11" s="10" customFormat="1" ht="12.75">
      <c r="A36" s="3" t="s">
        <v>32</v>
      </c>
      <c r="B36" s="21">
        <f>'County Race 2010'!B36-'County Race 2000'!B36</f>
        <v>417</v>
      </c>
      <c r="C36" s="21">
        <f>'County Race 2010'!C36-'County Race 2000'!C36</f>
        <v>356</v>
      </c>
      <c r="D36" s="22">
        <f>'County Race 2010'!D36-'County Race 2000'!D36</f>
        <v>19</v>
      </c>
      <c r="E36" s="22">
        <f>'County Race 2010'!E36-'County Race 2000'!E36</f>
        <v>1</v>
      </c>
      <c r="F36" s="22">
        <f>'County Race 2010'!F36-'County Race 2000'!F36</f>
        <v>-1</v>
      </c>
      <c r="G36" s="22">
        <f>'County Race 2010'!G36-'County Race 2000'!G36</f>
        <v>-13</v>
      </c>
      <c r="H36" s="22">
        <f>'County Race 2010'!H36-'County Race 2000'!H36</f>
        <v>-10</v>
      </c>
      <c r="I36" s="22">
        <f>'County Race 2010'!I36-'County Race 2000'!I36</f>
        <v>65</v>
      </c>
      <c r="J36" s="22">
        <f>'County Race 2010'!J36-'County Race 2000'!J36</f>
        <v>32</v>
      </c>
      <c r="K36" s="22">
        <f>'County Race 2010'!K36-'County Race 2000'!K36</f>
        <v>83</v>
      </c>
    </row>
    <row r="37" spans="1:11" s="10" customFormat="1" ht="12.75">
      <c r="A37" s="3" t="s">
        <v>33</v>
      </c>
      <c r="B37" s="21">
        <f>'County Race 2010'!B37-'County Race 2000'!B37</f>
        <v>1295</v>
      </c>
      <c r="C37" s="21">
        <f>'County Race 2010'!C37-'County Race 2000'!C37</f>
        <v>873</v>
      </c>
      <c r="D37" s="22">
        <f>'County Race 2010'!D37-'County Race 2000'!D37</f>
        <v>431</v>
      </c>
      <c r="E37" s="22">
        <f>'County Race 2010'!E37-'County Race 2000'!E37</f>
        <v>-21</v>
      </c>
      <c r="F37" s="22">
        <f>'County Race 2010'!F37-'County Race 2000'!F37</f>
        <v>12</v>
      </c>
      <c r="G37" s="22">
        <f>'County Race 2010'!G37-'County Race 2000'!G37</f>
        <v>12</v>
      </c>
      <c r="H37" s="22">
        <f>'County Race 2010'!H37-'County Race 2000'!H37</f>
        <v>-2</v>
      </c>
      <c r="I37" s="22">
        <f>'County Race 2010'!I37-'County Race 2000'!I37</f>
        <v>-10</v>
      </c>
      <c r="J37" s="22">
        <f>'County Race 2010'!J37-'County Race 2000'!J37</f>
        <v>94</v>
      </c>
      <c r="K37" s="22">
        <f>'County Race 2010'!K37-'County Race 2000'!K37</f>
        <v>500</v>
      </c>
    </row>
    <row r="38" spans="1:11" s="10" customFormat="1" ht="12.75">
      <c r="A38" s="3" t="s">
        <v>34</v>
      </c>
      <c r="B38" s="21">
        <f>'County Race 2010'!B38-'County Race 2000'!B38</f>
        <v>730</v>
      </c>
      <c r="C38" s="21">
        <f>'County Race 2010'!C38-'County Race 2000'!C38</f>
        <v>640</v>
      </c>
      <c r="D38" s="22">
        <f>'County Race 2010'!D38-'County Race 2000'!D38</f>
        <v>-4</v>
      </c>
      <c r="E38" s="22">
        <f>'County Race 2010'!E38-'County Race 2000'!E38</f>
        <v>26</v>
      </c>
      <c r="F38" s="22">
        <f>'County Race 2010'!F38-'County Race 2000'!F38</f>
        <v>9</v>
      </c>
      <c r="G38" s="22">
        <f>'County Race 2010'!G38-'County Race 2000'!G38</f>
        <v>5</v>
      </c>
      <c r="H38" s="22">
        <f>'County Race 2010'!H38-'County Race 2000'!H38</f>
        <v>8</v>
      </c>
      <c r="I38" s="22">
        <f>'County Race 2010'!I38-'County Race 2000'!I38</f>
        <v>46</v>
      </c>
      <c r="J38" s="22">
        <f>'County Race 2010'!J38-'County Race 2000'!J38</f>
        <v>36</v>
      </c>
      <c r="K38" s="22">
        <f>'County Race 2010'!K38-'County Race 2000'!K38</f>
        <v>129</v>
      </c>
    </row>
    <row r="39" spans="1:11" s="10" customFormat="1" ht="12.75">
      <c r="A39" s="3" t="s">
        <v>35</v>
      </c>
      <c r="B39" s="21">
        <f>'County Race 2010'!B39-'County Race 2000'!B39</f>
        <v>600</v>
      </c>
      <c r="C39" s="21">
        <f>'County Race 2010'!C39-'County Race 2000'!C39</f>
        <v>611</v>
      </c>
      <c r="D39" s="22">
        <f>'County Race 2010'!D39-'County Race 2000'!D39</f>
        <v>16</v>
      </c>
      <c r="E39" s="22">
        <f>'County Race 2010'!E39-'County Race 2000'!E39</f>
        <v>-47</v>
      </c>
      <c r="F39" s="22">
        <f>'County Race 2010'!F39-'County Race 2000'!F39</f>
        <v>3</v>
      </c>
      <c r="G39" s="22">
        <f>'County Race 2010'!G39-'County Race 2000'!G39</f>
        <v>-2</v>
      </c>
      <c r="H39" s="22">
        <f>'County Race 2010'!H39-'County Race 2000'!H39</f>
        <v>-5</v>
      </c>
      <c r="I39" s="22">
        <f>'County Race 2010'!I39-'County Race 2000'!I39</f>
        <v>24</v>
      </c>
      <c r="J39" s="22">
        <f>'County Race 2010'!J39-'County Race 2000'!J39</f>
        <v>0</v>
      </c>
      <c r="K39" s="22">
        <f>'County Race 2010'!K39-'County Race 2000'!K39</f>
        <v>-11</v>
      </c>
    </row>
    <row r="40" spans="1:11" s="10" customFormat="1" ht="12.75">
      <c r="A40" s="3" t="s">
        <v>36</v>
      </c>
      <c r="B40" s="21">
        <f>'County Race 2010'!B40-'County Race 2000'!B40</f>
        <v>-1202</v>
      </c>
      <c r="C40" s="21">
        <f>'County Race 2010'!C40-'County Race 2000'!C40</f>
        <v>-2209</v>
      </c>
      <c r="D40" s="22">
        <f>'County Race 2010'!D40-'County Race 2000'!D40</f>
        <v>226</v>
      </c>
      <c r="E40" s="22">
        <f>'County Race 2010'!E40-'County Race 2000'!E40</f>
        <v>-33</v>
      </c>
      <c r="F40" s="22">
        <f>'County Race 2010'!F40-'County Race 2000'!F40</f>
        <v>18</v>
      </c>
      <c r="G40" s="22">
        <f>'County Race 2010'!G40-'County Race 2000'!G40</f>
        <v>5</v>
      </c>
      <c r="H40" s="22">
        <f>'County Race 2010'!H40-'County Race 2000'!H40</f>
        <v>642</v>
      </c>
      <c r="I40" s="22">
        <f>'County Race 2010'!I40-'County Race 2000'!I40</f>
        <v>149</v>
      </c>
      <c r="J40" s="22">
        <f>'County Race 2010'!J40-'County Race 2000'!J40</f>
        <v>903</v>
      </c>
      <c r="K40" s="22">
        <f>'County Race 2010'!K40-'County Race 2000'!K40</f>
        <v>1263</v>
      </c>
    </row>
    <row r="41" spans="1:11" s="10" customFormat="1" ht="12.75">
      <c r="A41" s="3" t="s">
        <v>37</v>
      </c>
      <c r="B41" s="21">
        <f>'County Race 2010'!B41-'County Race 2000'!B41</f>
        <v>7685</v>
      </c>
      <c r="C41" s="21">
        <f>'County Race 2010'!C41-'County Race 2000'!C41</f>
        <v>6805</v>
      </c>
      <c r="D41" s="22">
        <f>'County Race 2010'!D41-'County Race 2000'!D41</f>
        <v>-28</v>
      </c>
      <c r="E41" s="22">
        <f>'County Race 2010'!E41-'County Race 2000'!E41</f>
        <v>94</v>
      </c>
      <c r="F41" s="22">
        <f>'County Race 2010'!F41-'County Race 2000'!F41</f>
        <v>164</v>
      </c>
      <c r="G41" s="22">
        <f>'County Race 2010'!G41-'County Race 2000'!G41</f>
        <v>8</v>
      </c>
      <c r="H41" s="22">
        <f>'County Race 2010'!H41-'County Race 2000'!H41</f>
        <v>269</v>
      </c>
      <c r="I41" s="22">
        <f>'County Race 2010'!I41-'County Race 2000'!I41</f>
        <v>373</v>
      </c>
      <c r="J41" s="22">
        <f>'County Race 2010'!J41-'County Race 2000'!J41</f>
        <v>719</v>
      </c>
      <c r="K41" s="22">
        <f>'County Race 2010'!K41-'County Race 2000'!K41</f>
        <v>1288</v>
      </c>
    </row>
    <row r="42" spans="1:11" s="10" customFormat="1" ht="12.75">
      <c r="A42" s="3" t="s">
        <v>38</v>
      </c>
      <c r="B42" s="21">
        <f>'County Race 2010'!B42-'County Race 2000'!B42</f>
        <v>-120</v>
      </c>
      <c r="C42" s="21">
        <f>'County Race 2010'!C42-'County Race 2000'!C42</f>
        <v>-238</v>
      </c>
      <c r="D42" s="22">
        <f>'County Race 2010'!D42-'County Race 2000'!D42</f>
        <v>9</v>
      </c>
      <c r="E42" s="22">
        <f>'County Race 2010'!E42-'County Race 2000'!E42</f>
        <v>4</v>
      </c>
      <c r="F42" s="22">
        <f>'County Race 2010'!F42-'County Race 2000'!F42</f>
        <v>29</v>
      </c>
      <c r="G42" s="22">
        <f>'County Race 2010'!G42-'County Race 2000'!G42</f>
        <v>5</v>
      </c>
      <c r="H42" s="22">
        <f>'County Race 2010'!H42-'County Race 2000'!H42</f>
        <v>11</v>
      </c>
      <c r="I42" s="22">
        <f>'County Race 2010'!I42-'County Race 2000'!I42</f>
        <v>60</v>
      </c>
      <c r="J42" s="22">
        <f>'County Race 2010'!J42-'County Race 2000'!J42</f>
        <v>88</v>
      </c>
      <c r="K42" s="22">
        <f>'County Race 2010'!K42-'County Race 2000'!K42</f>
        <v>180</v>
      </c>
    </row>
    <row r="43" spans="1:11" s="10" customFormat="1" ht="12.75">
      <c r="A43" s="3" t="s">
        <v>39</v>
      </c>
      <c r="B43" s="21">
        <f>'County Race 2010'!B43-'County Race 2000'!B43</f>
        <v>-123</v>
      </c>
      <c r="C43" s="21">
        <f>'County Race 2010'!C43-'County Race 2000'!C43</f>
        <v>-134</v>
      </c>
      <c r="D43" s="22">
        <f>'County Race 2010'!D43-'County Race 2000'!D43</f>
        <v>13</v>
      </c>
      <c r="E43" s="22">
        <f>'County Race 2010'!E43-'County Race 2000'!E43</f>
        <v>-8</v>
      </c>
      <c r="F43" s="22">
        <f>'County Race 2010'!F43-'County Race 2000'!F43</f>
        <v>6</v>
      </c>
      <c r="G43" s="22">
        <f>'County Race 2010'!G43-'County Race 2000'!G43</f>
        <v>-11</v>
      </c>
      <c r="H43" s="22">
        <f>'County Race 2010'!H43-'County Race 2000'!H43</f>
        <v>4</v>
      </c>
      <c r="I43" s="22">
        <f>'County Race 2010'!I43-'County Race 2000'!I43</f>
        <v>7</v>
      </c>
      <c r="J43" s="22">
        <f>'County Race 2010'!J43-'County Race 2000'!J43</f>
        <v>-8</v>
      </c>
      <c r="K43" s="22">
        <f>'County Race 2010'!K43-'County Race 2000'!K43</f>
        <v>-4</v>
      </c>
    </row>
    <row r="44" spans="1:11" s="10" customFormat="1" ht="12.75">
      <c r="A44" s="3" t="s">
        <v>40</v>
      </c>
      <c r="B44" s="21">
        <f>'County Race 2010'!B44-'County Race 2000'!B44</f>
        <v>34783</v>
      </c>
      <c r="C44" s="21">
        <f>'County Race 2010'!C44-'County Race 2000'!C44</f>
        <v>26007</v>
      </c>
      <c r="D44" s="22">
        <f>'County Race 2010'!D44-'County Race 2000'!D44</f>
        <v>2466</v>
      </c>
      <c r="E44" s="22">
        <f>'County Race 2010'!E44-'County Race 2000'!E44</f>
        <v>273</v>
      </c>
      <c r="F44" s="22">
        <f>'County Race 2010'!F44-'County Race 2000'!F44</f>
        <v>1815</v>
      </c>
      <c r="G44" s="22">
        <f>'County Race 2010'!G44-'County Race 2000'!G44</f>
        <v>159</v>
      </c>
      <c r="H44" s="22">
        <f>'County Race 2010'!H44-'County Race 2000'!H44</f>
        <v>929</v>
      </c>
      <c r="I44" s="22">
        <f>'County Race 2010'!I44-'County Race 2000'!I44</f>
        <v>3134</v>
      </c>
      <c r="J44" s="22">
        <f>'County Race 2010'!J44-'County Race 2000'!J44</f>
        <v>3773</v>
      </c>
      <c r="K44" s="22">
        <f>'County Race 2010'!K44-'County Race 2000'!K44</f>
        <v>10852</v>
      </c>
    </row>
    <row r="45" spans="1:11" s="10" customFormat="1" ht="12.75">
      <c r="A45" s="3" t="s">
        <v>41</v>
      </c>
      <c r="B45" s="21">
        <f>'County Race 2010'!B45-'County Race 2000'!B45</f>
        <v>-171</v>
      </c>
      <c r="C45" s="21">
        <f>'County Race 2010'!C45-'County Race 2000'!C45</f>
        <v>-236</v>
      </c>
      <c r="D45" s="22">
        <f>'County Race 2010'!D45-'County Race 2000'!D45</f>
        <v>17</v>
      </c>
      <c r="E45" s="22">
        <f>'County Race 2010'!E45-'County Race 2000'!E45</f>
        <v>7</v>
      </c>
      <c r="F45" s="22">
        <f>'County Race 2010'!F45-'County Race 2000'!F45</f>
        <v>21</v>
      </c>
      <c r="G45" s="22">
        <f>'County Race 2010'!G45-'County Race 2000'!G45</f>
        <v>2</v>
      </c>
      <c r="H45" s="22">
        <f>'County Race 2010'!H45-'County Race 2000'!H45</f>
        <v>15</v>
      </c>
      <c r="I45" s="22">
        <f>'County Race 2010'!I45-'County Race 2000'!I45</f>
        <v>3</v>
      </c>
      <c r="J45" s="22">
        <f>'County Race 2010'!J45-'County Race 2000'!J45</f>
        <v>13</v>
      </c>
      <c r="K45" s="22">
        <f>'County Race 2010'!K45-'County Race 2000'!K45</f>
        <v>63</v>
      </c>
    </row>
    <row r="46" spans="1:11" s="10" customFormat="1" ht="12.75">
      <c r="A46" s="3" t="s">
        <v>42</v>
      </c>
      <c r="B46" s="21">
        <f>'County Race 2010'!B46-'County Race 2000'!B46</f>
        <v>107</v>
      </c>
      <c r="C46" s="21">
        <f>'County Race 2010'!C46-'County Race 2000'!C46</f>
        <v>38</v>
      </c>
      <c r="D46" s="22">
        <f>'County Race 2010'!D46-'County Race 2000'!D46</f>
        <v>18</v>
      </c>
      <c r="E46" s="22">
        <f>'County Race 2010'!E46-'County Race 2000'!E46</f>
        <v>10</v>
      </c>
      <c r="F46" s="22">
        <f>'County Race 2010'!F46-'County Race 2000'!F46</f>
        <v>5</v>
      </c>
      <c r="G46" s="22">
        <f>'County Race 2010'!G46-'County Race 2000'!G46</f>
        <v>4</v>
      </c>
      <c r="H46" s="22">
        <f>'County Race 2010'!H46-'County Race 2000'!H46</f>
        <v>39</v>
      </c>
      <c r="I46" s="22">
        <f>'County Race 2010'!I46-'County Race 2000'!I46</f>
        <v>-7</v>
      </c>
      <c r="J46" s="22">
        <f>'County Race 2010'!J46-'County Race 2000'!J46</f>
        <v>52</v>
      </c>
      <c r="K46" s="22">
        <f>'County Race 2010'!K46-'County Race 2000'!K46</f>
        <v>102</v>
      </c>
    </row>
    <row r="47" spans="1:11" s="10" customFormat="1" ht="12.75">
      <c r="A47" s="3" t="s">
        <v>43</v>
      </c>
      <c r="B47" s="21">
        <f>'County Race 2010'!B47-'County Race 2000'!B47</f>
        <v>275</v>
      </c>
      <c r="C47" s="21">
        <f>'County Race 2010'!C47-'County Race 2000'!C47</f>
        <v>222</v>
      </c>
      <c r="D47" s="22">
        <f>'County Race 2010'!D47-'County Race 2000'!D47</f>
        <v>1</v>
      </c>
      <c r="E47" s="22">
        <f>'County Race 2010'!E47-'County Race 2000'!E47</f>
        <v>-44</v>
      </c>
      <c r="F47" s="22">
        <f>'County Race 2010'!F47-'County Race 2000'!F47</f>
        <v>-2</v>
      </c>
      <c r="G47" s="22">
        <f>'County Race 2010'!G47-'County Race 2000'!G47</f>
        <v>8</v>
      </c>
      <c r="H47" s="22">
        <f>'County Race 2010'!H47-'County Race 2000'!H47</f>
        <v>-1</v>
      </c>
      <c r="I47" s="22">
        <f>'County Race 2010'!I47-'County Race 2000'!I47</f>
        <v>91</v>
      </c>
      <c r="J47" s="22">
        <f>'County Race 2010'!J47-'County Race 2000'!J47</f>
        <v>168</v>
      </c>
      <c r="K47" s="22">
        <f>'County Race 2010'!K47-'County Race 2000'!K47</f>
        <v>202</v>
      </c>
    </row>
    <row r="48" spans="1:11" s="10" customFormat="1" ht="12.75">
      <c r="A48" s="3" t="s">
        <v>44</v>
      </c>
      <c r="B48" s="21">
        <f>'County Race 2010'!B48-'County Race 2000'!B48</f>
        <v>687</v>
      </c>
      <c r="C48" s="21">
        <f>'County Race 2010'!C48-'County Race 2000'!C48</f>
        <v>621</v>
      </c>
      <c r="D48" s="22">
        <f>'County Race 2010'!D48-'County Race 2000'!D48</f>
        <v>18</v>
      </c>
      <c r="E48" s="22">
        <f>'County Race 2010'!E48-'County Race 2000'!E48</f>
        <v>8</v>
      </c>
      <c r="F48" s="22">
        <f>'County Race 2010'!F48-'County Race 2000'!F48</f>
        <v>6</v>
      </c>
      <c r="G48" s="22">
        <f>'County Race 2010'!G48-'County Race 2000'!G48</f>
        <v>8</v>
      </c>
      <c r="H48" s="22">
        <f>'County Race 2010'!H48-'County Race 2000'!H48</f>
        <v>7</v>
      </c>
      <c r="I48" s="22">
        <f>'County Race 2010'!I48-'County Race 2000'!I48</f>
        <v>19</v>
      </c>
      <c r="J48" s="22">
        <f>'County Race 2010'!J48-'County Race 2000'!J48</f>
        <v>23</v>
      </c>
      <c r="K48" s="22">
        <f>'County Race 2010'!K48-'County Race 2000'!K48</f>
        <v>84</v>
      </c>
    </row>
    <row r="49" spans="1:11" s="10" customFormat="1" ht="12.75">
      <c r="A49" s="3" t="s">
        <v>45</v>
      </c>
      <c r="B49" s="21">
        <f>'County Race 2010'!B49-'County Race 2000'!B49</f>
        <v>-439</v>
      </c>
      <c r="C49" s="21">
        <f>'County Race 2010'!C49-'County Race 2000'!C49</f>
        <v>-468</v>
      </c>
      <c r="D49" s="22">
        <f>'County Race 2010'!D49-'County Race 2000'!D49</f>
        <v>2</v>
      </c>
      <c r="E49" s="22">
        <f>'County Race 2010'!E49-'County Race 2000'!E49</f>
        <v>23</v>
      </c>
      <c r="F49" s="22">
        <f>'County Race 2010'!F49-'County Race 2000'!F49</f>
        <v>11</v>
      </c>
      <c r="G49" s="22">
        <f>'County Race 2010'!G49-'County Race 2000'!G49</f>
        <v>0</v>
      </c>
      <c r="H49" s="22">
        <f>'County Race 2010'!H49-'County Race 2000'!H49</f>
        <v>7</v>
      </c>
      <c r="I49" s="22">
        <f>'County Race 2010'!I49-'County Race 2000'!I49</f>
        <v>-14</v>
      </c>
      <c r="J49" s="22">
        <f>'County Race 2010'!J49-'County Race 2000'!J49</f>
        <v>18</v>
      </c>
      <c r="K49" s="22">
        <f>'County Race 2010'!K49-'County Race 2000'!K49</f>
        <v>41</v>
      </c>
    </row>
    <row r="50" spans="1:11" s="10" customFormat="1" ht="12.75">
      <c r="A50" s="3" t="s">
        <v>46</v>
      </c>
      <c r="B50" s="21">
        <f>'County Race 2010'!B50-'County Race 2000'!B50</f>
        <v>-68</v>
      </c>
      <c r="C50" s="21">
        <f>'County Race 2010'!C50-'County Race 2000'!C50</f>
        <v>4</v>
      </c>
      <c r="D50" s="22">
        <f>'County Race 2010'!D50-'County Race 2000'!D50</f>
        <v>-167</v>
      </c>
      <c r="E50" s="22">
        <f>'County Race 2010'!E50-'County Race 2000'!E50</f>
        <v>13</v>
      </c>
      <c r="F50" s="22">
        <f>'County Race 2010'!F50-'County Race 2000'!F50</f>
        <v>14</v>
      </c>
      <c r="G50" s="22">
        <f>'County Race 2010'!G50-'County Race 2000'!G50</f>
        <v>-4</v>
      </c>
      <c r="H50" s="22">
        <f>'County Race 2010'!H50-'County Race 2000'!H50</f>
        <v>-6</v>
      </c>
      <c r="I50" s="22">
        <f>'County Race 2010'!I50-'County Race 2000'!I50</f>
        <v>78</v>
      </c>
      <c r="J50" s="22">
        <f>'County Race 2010'!J50-'County Race 2000'!J50</f>
        <v>34</v>
      </c>
      <c r="K50" s="22">
        <f>'County Race 2010'!K50-'County Race 2000'!K50</f>
        <v>-41</v>
      </c>
    </row>
    <row r="51" spans="1:11" s="10" customFormat="1" ht="12.75">
      <c r="A51" s="3" t="s">
        <v>47</v>
      </c>
      <c r="B51" s="21">
        <f>'County Race 2010'!B51-'County Race 2000'!B51</f>
        <v>3162</v>
      </c>
      <c r="C51" s="21">
        <f>'County Race 2010'!C51-'County Race 2000'!C51</f>
        <v>3001</v>
      </c>
      <c r="D51" s="22">
        <f>'County Race 2010'!D51-'County Race 2000'!D51</f>
        <v>42</v>
      </c>
      <c r="E51" s="22">
        <f>'County Race 2010'!E51-'County Race 2000'!E51</f>
        <v>-92</v>
      </c>
      <c r="F51" s="22">
        <f>'County Race 2010'!F51-'County Race 2000'!F51</f>
        <v>64</v>
      </c>
      <c r="G51" s="22">
        <f>'County Race 2010'!G51-'County Race 2000'!G51</f>
        <v>-2</v>
      </c>
      <c r="H51" s="22">
        <f>'County Race 2010'!H51-'County Race 2000'!H51</f>
        <v>99</v>
      </c>
      <c r="I51" s="22">
        <f>'County Race 2010'!I51-'County Race 2000'!I51</f>
        <v>50</v>
      </c>
      <c r="J51" s="22">
        <f>'County Race 2010'!J51-'County Race 2000'!J51</f>
        <v>247</v>
      </c>
      <c r="K51" s="22">
        <f>'County Race 2010'!K51-'County Race 2000'!K51</f>
        <v>286</v>
      </c>
    </row>
    <row r="52" spans="1:11" s="10" customFormat="1" ht="12.75">
      <c r="A52" s="3" t="s">
        <v>48</v>
      </c>
      <c r="B52" s="21">
        <f>'County Race 2010'!B52-'County Race 2000'!B52</f>
        <v>-67</v>
      </c>
      <c r="C52" s="21">
        <f>'County Race 2010'!C52-'County Race 2000'!C52</f>
        <v>-98</v>
      </c>
      <c r="D52" s="22">
        <f>'County Race 2010'!D52-'County Race 2000'!D52</f>
        <v>-29</v>
      </c>
      <c r="E52" s="22">
        <f>'County Race 2010'!E52-'County Race 2000'!E52</f>
        <v>15</v>
      </c>
      <c r="F52" s="22">
        <f>'County Race 2010'!F52-'County Race 2000'!F52</f>
        <v>1</v>
      </c>
      <c r="G52" s="22">
        <f>'County Race 2010'!G52-'County Race 2000'!G52</f>
        <v>0</v>
      </c>
      <c r="H52" s="22">
        <f>'County Race 2010'!H52-'County Race 2000'!H52</f>
        <v>0</v>
      </c>
      <c r="I52" s="22">
        <f>'County Race 2010'!I52-'County Race 2000'!I52</f>
        <v>44</v>
      </c>
      <c r="J52" s="22">
        <f>'County Race 2010'!J52-'County Race 2000'!J52</f>
        <v>71</v>
      </c>
      <c r="K52" s="22">
        <f>'County Race 2010'!K52-'County Race 2000'!K52</f>
        <v>85</v>
      </c>
    </row>
    <row r="53" spans="1:11" s="10" customFormat="1" ht="12.75">
      <c r="A53" s="3" t="s">
        <v>49</v>
      </c>
      <c r="B53" s="21">
        <f>'County Race 2010'!B53-'County Race 2000'!B53</f>
        <v>19278</v>
      </c>
      <c r="C53" s="21">
        <f>'County Race 2010'!C53-'County Race 2000'!C53</f>
        <v>-7988</v>
      </c>
      <c r="D53" s="22">
        <f>'County Race 2010'!D53-'County Race 2000'!D53</f>
        <v>8976</v>
      </c>
      <c r="E53" s="22">
        <f>'County Race 2010'!E53-'County Race 2000'!E53</f>
        <v>184</v>
      </c>
      <c r="F53" s="22">
        <f>'County Race 2010'!F53-'County Race 2000'!F53</f>
        <v>2343</v>
      </c>
      <c r="G53" s="22">
        <f>'County Race 2010'!G53-'County Race 2000'!G53</f>
        <v>442</v>
      </c>
      <c r="H53" s="22">
        <f>'County Race 2010'!H53-'County Race 2000'!H53</f>
        <v>9401</v>
      </c>
      <c r="I53" s="22">
        <f>'County Race 2010'!I53-'County Race 2000'!I53</f>
        <v>5920</v>
      </c>
      <c r="J53" s="22">
        <f>'County Race 2010'!J53-'County Race 2000'!J53</f>
        <v>21274</v>
      </c>
      <c r="K53" s="22">
        <f>'County Race 2010'!K53-'County Race 2000'!K53</f>
        <v>36131</v>
      </c>
    </row>
    <row r="54" spans="1:11" s="10" customFormat="1" ht="12.75">
      <c r="A54" s="3" t="s">
        <v>50</v>
      </c>
      <c r="B54" s="21">
        <f>'County Race 2010'!B54-'County Race 2000'!B54</f>
        <v>12718</v>
      </c>
      <c r="C54" s="21">
        <f>'County Race 2010'!C54-'County Race 2000'!C54</f>
        <v>6680</v>
      </c>
      <c r="D54" s="22">
        <f>'County Race 2010'!D54-'County Race 2000'!D54</f>
        <v>716</v>
      </c>
      <c r="E54" s="22">
        <f>'County Race 2010'!E54-'County Race 2000'!E54</f>
        <v>390</v>
      </c>
      <c r="F54" s="22">
        <f>'County Race 2010'!F54-'County Race 2000'!F54</f>
        <v>440</v>
      </c>
      <c r="G54" s="22">
        <f>'County Race 2010'!G54-'County Race 2000'!G54</f>
        <v>225</v>
      </c>
      <c r="H54" s="22">
        <f>'County Race 2010'!H54-'County Race 2000'!H54</f>
        <v>2876</v>
      </c>
      <c r="I54" s="22">
        <f>'County Race 2010'!I54-'County Race 2000'!I54</f>
        <v>1391</v>
      </c>
      <c r="J54" s="22">
        <f>'County Race 2010'!J54-'County Race 2000'!J54</f>
        <v>4412</v>
      </c>
      <c r="K54" s="22">
        <f>'County Race 2010'!K54-'County Race 2000'!K54</f>
        <v>7035</v>
      </c>
    </row>
    <row r="55" spans="1:11" s="10" customFormat="1" ht="12.75">
      <c r="A55" s="3" t="s">
        <v>51</v>
      </c>
      <c r="B55" s="21">
        <f>'County Race 2010'!B55-'County Race 2000'!B55</f>
        <v>20634</v>
      </c>
      <c r="C55" s="21">
        <f>'County Race 2010'!C55-'County Race 2000'!C55</f>
        <v>17905</v>
      </c>
      <c r="D55" s="22">
        <f>'County Race 2010'!D55-'County Race 2000'!D55</f>
        <v>444</v>
      </c>
      <c r="E55" s="22">
        <f>'County Race 2010'!E55-'County Race 2000'!E55</f>
        <v>100</v>
      </c>
      <c r="F55" s="22">
        <f>'County Race 2010'!F55-'County Race 2000'!F55</f>
        <v>709</v>
      </c>
      <c r="G55" s="22">
        <f>'County Race 2010'!G55-'County Race 2000'!G55</f>
        <v>21</v>
      </c>
      <c r="H55" s="22">
        <f>'County Race 2010'!H55-'County Race 2000'!H55</f>
        <v>357</v>
      </c>
      <c r="I55" s="22">
        <f>'County Race 2010'!I55-'County Race 2000'!I55</f>
        <v>1098</v>
      </c>
      <c r="J55" s="22">
        <f>'County Race 2010'!J55-'County Race 2000'!J55</f>
        <v>1406</v>
      </c>
      <c r="K55" s="22">
        <f>'County Race 2010'!K55-'County Race 2000'!K55</f>
        <v>3645</v>
      </c>
    </row>
    <row r="56" spans="1:11" s="10" customFormat="1" ht="12.75">
      <c r="A56" s="3" t="s">
        <v>52</v>
      </c>
      <c r="B56" s="21">
        <f>'County Race 2010'!B56-'County Race 2000'!B56</f>
        <v>4337</v>
      </c>
      <c r="C56" s="21">
        <f>'County Race 2010'!C56-'County Race 2000'!C56</f>
        <v>3853</v>
      </c>
      <c r="D56" s="22">
        <f>'County Race 2010'!D56-'County Race 2000'!D56</f>
        <v>190</v>
      </c>
      <c r="E56" s="22">
        <f>'County Race 2010'!E56-'County Race 2000'!E56</f>
        <v>-36</v>
      </c>
      <c r="F56" s="22">
        <f>'County Race 2010'!F56-'County Race 2000'!F56</f>
        <v>110</v>
      </c>
      <c r="G56" s="22">
        <f>'County Race 2010'!G56-'County Race 2000'!G56</f>
        <v>63</v>
      </c>
      <c r="H56" s="22">
        <f>'County Race 2010'!H56-'County Race 2000'!H56</f>
        <v>-225</v>
      </c>
      <c r="I56" s="22">
        <f>'County Race 2010'!I56-'County Race 2000'!I56</f>
        <v>382</v>
      </c>
      <c r="J56" s="22">
        <f>'County Race 2010'!J56-'County Race 2000'!J56</f>
        <v>204</v>
      </c>
      <c r="K56" s="22">
        <f>'County Race 2010'!K56-'County Race 2000'!K56</f>
        <v>773</v>
      </c>
    </row>
    <row r="57" spans="1:11" s="10" customFormat="1" ht="12.75">
      <c r="A57" s="3" t="s">
        <v>53</v>
      </c>
      <c r="B57" s="21">
        <f>'County Race 2010'!B57-'County Race 2000'!B57</f>
        <v>-230</v>
      </c>
      <c r="C57" s="21">
        <f>'County Race 2010'!C57-'County Race 2000'!C57</f>
        <v>-249</v>
      </c>
      <c r="D57" s="22">
        <f>'County Race 2010'!D57-'County Race 2000'!D57</f>
        <v>10</v>
      </c>
      <c r="E57" s="22">
        <f>'County Race 2010'!E57-'County Race 2000'!E57</f>
        <v>6</v>
      </c>
      <c r="F57" s="22">
        <f>'County Race 2010'!F57-'County Race 2000'!F57</f>
        <v>4</v>
      </c>
      <c r="G57" s="22">
        <f>'County Race 2010'!G57-'County Race 2000'!G57</f>
        <v>0</v>
      </c>
      <c r="H57" s="22">
        <f>'County Race 2010'!H57-'County Race 2000'!H57</f>
        <v>6</v>
      </c>
      <c r="I57" s="22">
        <f>'County Race 2010'!I57-'County Race 2000'!I57</f>
        <v>-7</v>
      </c>
      <c r="J57" s="22">
        <f>'County Race 2010'!J57-'County Race 2000'!J57</f>
        <v>8</v>
      </c>
      <c r="K57" s="22">
        <f>'County Race 2010'!K57-'County Race 2000'!K57</f>
        <v>20</v>
      </c>
    </row>
    <row r="58" spans="1:11" s="10" customFormat="1" ht="12.75">
      <c r="A58" s="3" t="s">
        <v>54</v>
      </c>
      <c r="B58" s="21">
        <f>'County Race 2010'!B58-'County Race 2000'!B58</f>
        <v>3058</v>
      </c>
      <c r="C58" s="21">
        <f>'County Race 2010'!C58-'County Race 2000'!C58</f>
        <v>2499</v>
      </c>
      <c r="D58" s="22">
        <f>'County Race 2010'!D58-'County Race 2000'!D58</f>
        <v>103</v>
      </c>
      <c r="E58" s="22">
        <f>'County Race 2010'!E58-'County Race 2000'!E58</f>
        <v>80</v>
      </c>
      <c r="F58" s="22">
        <f>'County Race 2010'!F58-'County Race 2000'!F58</f>
        <v>61</v>
      </c>
      <c r="G58" s="22">
        <f>'County Race 2010'!G58-'County Race 2000'!G58</f>
        <v>3</v>
      </c>
      <c r="H58" s="22">
        <f>'County Race 2010'!H58-'County Race 2000'!H58</f>
        <v>70</v>
      </c>
      <c r="I58" s="22">
        <f>'County Race 2010'!I58-'County Race 2000'!I58</f>
        <v>242</v>
      </c>
      <c r="J58" s="22">
        <f>'County Race 2010'!J58-'County Race 2000'!J58</f>
        <v>318</v>
      </c>
      <c r="K58" s="22">
        <f>'County Race 2010'!K58-'County Race 2000'!K58</f>
        <v>758</v>
      </c>
    </row>
    <row r="59" spans="1:11" s="10" customFormat="1" ht="12.75">
      <c r="A59" s="3" t="s">
        <v>55</v>
      </c>
      <c r="B59" s="21">
        <f>'County Race 2010'!B59-'County Race 2000'!B59</f>
        <v>421</v>
      </c>
      <c r="C59" s="21">
        <f>'County Race 2010'!C59-'County Race 2000'!C59</f>
        <v>-63</v>
      </c>
      <c r="D59" s="22">
        <f>'County Race 2010'!D59-'County Race 2000'!D59</f>
        <v>-7</v>
      </c>
      <c r="E59" s="22">
        <f>'County Race 2010'!E59-'County Race 2000'!E59</f>
        <v>44</v>
      </c>
      <c r="F59" s="22">
        <f>'County Race 2010'!F59-'County Race 2000'!F59</f>
        <v>51</v>
      </c>
      <c r="G59" s="22">
        <f>'County Race 2010'!G59-'County Race 2000'!G59</f>
        <v>39</v>
      </c>
      <c r="H59" s="22">
        <f>'County Race 2010'!H59-'County Race 2000'!H59</f>
        <v>77</v>
      </c>
      <c r="I59" s="22">
        <f>'County Race 2010'!I59-'County Race 2000'!I59</f>
        <v>280</v>
      </c>
      <c r="J59" s="22">
        <f>'County Race 2010'!J59-'County Race 2000'!J59</f>
        <v>354</v>
      </c>
      <c r="K59" s="22">
        <f>'County Race 2010'!K59-'County Race 2000'!K59</f>
        <v>709</v>
      </c>
    </row>
    <row r="60" spans="1:11" s="10" customFormat="1" ht="12.75">
      <c r="A60" s="3" t="s">
        <v>56</v>
      </c>
      <c r="B60" s="21">
        <f>'County Race 2010'!B60-'County Race 2000'!B60</f>
        <v>3430</v>
      </c>
      <c r="C60" s="21">
        <f>'County Race 2010'!C60-'County Race 2000'!C60</f>
        <v>2497</v>
      </c>
      <c r="D60" s="22">
        <f>'County Race 2010'!D60-'County Race 2000'!D60</f>
        <v>7</v>
      </c>
      <c r="E60" s="22">
        <f>'County Race 2010'!E60-'County Race 2000'!E60</f>
        <v>62</v>
      </c>
      <c r="F60" s="22">
        <f>'County Race 2010'!F60-'County Race 2000'!F60</f>
        <v>57</v>
      </c>
      <c r="G60" s="22">
        <f>'County Race 2010'!G60-'County Race 2000'!G60</f>
        <v>17</v>
      </c>
      <c r="H60" s="22">
        <f>'County Race 2010'!H60-'County Race 2000'!H60</f>
        <v>621</v>
      </c>
      <c r="I60" s="22">
        <f>'County Race 2010'!I60-'County Race 2000'!I60</f>
        <v>169</v>
      </c>
      <c r="J60" s="22">
        <f>'County Race 2010'!J60-'County Race 2000'!J60</f>
        <v>1249</v>
      </c>
      <c r="K60" s="22">
        <f>'County Race 2010'!K60-'County Race 2000'!K60</f>
        <v>1503</v>
      </c>
    </row>
    <row r="61" spans="1:11" s="10" customFormat="1" ht="12.75">
      <c r="A61" s="3" t="s">
        <v>57</v>
      </c>
      <c r="B61" s="21">
        <f>'County Race 2010'!B61-'County Race 2000'!B61</f>
        <v>-283</v>
      </c>
      <c r="C61" s="21">
        <f>'County Race 2010'!C61-'County Race 2000'!C61</f>
        <v>-431</v>
      </c>
      <c r="D61" s="22">
        <f>'County Race 2010'!D61-'County Race 2000'!D61</f>
        <v>58</v>
      </c>
      <c r="E61" s="22">
        <f>'County Race 2010'!E61-'County Race 2000'!E61</f>
        <v>13</v>
      </c>
      <c r="F61" s="22">
        <f>'County Race 2010'!F61-'County Race 2000'!F61</f>
        <v>4</v>
      </c>
      <c r="G61" s="22">
        <f>'County Race 2010'!G61-'County Race 2000'!G61</f>
        <v>5</v>
      </c>
      <c r="H61" s="22">
        <f>'County Race 2010'!H61-'County Race 2000'!H61</f>
        <v>3</v>
      </c>
      <c r="I61" s="22">
        <f>'County Race 2010'!I61-'County Race 2000'!I61</f>
        <v>65</v>
      </c>
      <c r="J61" s="22">
        <f>'County Race 2010'!J61-'County Race 2000'!J61</f>
        <v>82</v>
      </c>
      <c r="K61" s="22">
        <f>'County Race 2010'!K61-'County Race 2000'!K61</f>
        <v>203</v>
      </c>
    </row>
    <row r="62" spans="1:11" s="10" customFormat="1" ht="12.75">
      <c r="A62" s="3" t="s">
        <v>58</v>
      </c>
      <c r="B62" s="21">
        <f>'County Race 2010'!B62-'County Race 2000'!B62</f>
        <v>13622</v>
      </c>
      <c r="C62" s="21">
        <f>'County Race 2010'!C62-'County Race 2000'!C62</f>
        <v>12503</v>
      </c>
      <c r="D62" s="22">
        <f>'County Race 2010'!D62-'County Race 2000'!D62</f>
        <v>307</v>
      </c>
      <c r="E62" s="22">
        <f>'County Race 2010'!E62-'County Race 2000'!E62</f>
        <v>30</v>
      </c>
      <c r="F62" s="22">
        <f>'County Race 2010'!F62-'County Race 2000'!F62</f>
        <v>125</v>
      </c>
      <c r="G62" s="22">
        <f>'County Race 2010'!G62-'County Race 2000'!G62</f>
        <v>2</v>
      </c>
      <c r="H62" s="22">
        <f>'County Race 2010'!H62-'County Race 2000'!H62</f>
        <v>162</v>
      </c>
      <c r="I62" s="22">
        <f>'County Race 2010'!I62-'County Race 2000'!I62</f>
        <v>493</v>
      </c>
      <c r="J62" s="22">
        <f>'County Race 2010'!J62-'County Race 2000'!J62</f>
        <v>588</v>
      </c>
      <c r="K62" s="22">
        <f>'County Race 2010'!K62-'County Race 2000'!K62</f>
        <v>1442</v>
      </c>
    </row>
    <row r="63" spans="1:11" s="10" customFormat="1" ht="12.75">
      <c r="A63" s="3" t="s">
        <v>59</v>
      </c>
      <c r="B63" s="21">
        <f>'County Race 2010'!B63-'County Race 2000'!B63</f>
        <v>-993</v>
      </c>
      <c r="C63" s="21">
        <f>'County Race 2010'!C63-'County Race 2000'!C63</f>
        <v>-1075</v>
      </c>
      <c r="D63" s="22">
        <f>'County Race 2010'!D63-'County Race 2000'!D63</f>
        <v>4</v>
      </c>
      <c r="E63" s="22">
        <f>'County Race 2010'!E63-'County Race 2000'!E63</f>
        <v>-21</v>
      </c>
      <c r="F63" s="22">
        <f>'County Race 2010'!F63-'County Race 2000'!F63</f>
        <v>8</v>
      </c>
      <c r="G63" s="22">
        <f>'County Race 2010'!G63-'County Race 2000'!G63</f>
        <v>1</v>
      </c>
      <c r="H63" s="22">
        <f>'County Race 2010'!H63-'County Race 2000'!H63</f>
        <v>35</v>
      </c>
      <c r="I63" s="22">
        <f>'County Race 2010'!I63-'County Race 2000'!I63</f>
        <v>55</v>
      </c>
      <c r="J63" s="22">
        <f>'County Race 2010'!J63-'County Race 2000'!J63</f>
        <v>89</v>
      </c>
      <c r="K63" s="22">
        <f>'County Race 2010'!K63-'County Race 2000'!K63</f>
        <v>116</v>
      </c>
    </row>
    <row r="64" spans="1:11" s="10" customFormat="1" ht="12.75">
      <c r="A64" s="3" t="s">
        <v>60</v>
      </c>
      <c r="B64" s="21">
        <f>'County Race 2010'!B64-'County Race 2000'!B64</f>
        <v>637</v>
      </c>
      <c r="C64" s="21">
        <f>'County Race 2010'!C64-'County Race 2000'!C64</f>
        <v>532</v>
      </c>
      <c r="D64" s="22">
        <f>'County Race 2010'!D64-'County Race 2000'!D64</f>
        <v>28</v>
      </c>
      <c r="E64" s="22">
        <f>'County Race 2010'!E64-'County Race 2000'!E64</f>
        <v>0</v>
      </c>
      <c r="F64" s="22">
        <f>'County Race 2010'!F64-'County Race 2000'!F64</f>
        <v>3</v>
      </c>
      <c r="G64" s="22">
        <f>'County Race 2010'!G64-'County Race 2000'!G64</f>
        <v>1</v>
      </c>
      <c r="H64" s="22">
        <f>'County Race 2010'!H64-'County Race 2000'!H64</f>
        <v>23</v>
      </c>
      <c r="I64" s="22">
        <f>'County Race 2010'!I64-'County Race 2000'!I64</f>
        <v>50</v>
      </c>
      <c r="J64" s="22">
        <f>'County Race 2010'!J64-'County Race 2000'!J64</f>
        <v>87</v>
      </c>
      <c r="K64" s="22">
        <f>'County Race 2010'!K64-'County Race 2000'!K64</f>
        <v>162</v>
      </c>
    </row>
    <row r="65" spans="1:11" s="10" customFormat="1" ht="12.75">
      <c r="A65" s="3" t="s">
        <v>61</v>
      </c>
      <c r="B65" s="21">
        <f>'County Race 2010'!B65-'County Race 2000'!B65</f>
        <v>1402</v>
      </c>
      <c r="C65" s="21">
        <f>'County Race 2010'!C65-'County Race 2000'!C65</f>
        <v>179</v>
      </c>
      <c r="D65" s="22">
        <f>'County Race 2010'!D65-'County Race 2000'!D65</f>
        <v>95</v>
      </c>
      <c r="E65" s="22">
        <f>'County Race 2010'!E65-'County Race 2000'!E65</f>
        <v>38</v>
      </c>
      <c r="F65" s="22">
        <f>'County Race 2010'!F65-'County Race 2000'!F65</f>
        <v>161</v>
      </c>
      <c r="G65" s="22">
        <f>'County Race 2010'!G65-'County Race 2000'!G65</f>
        <v>228</v>
      </c>
      <c r="H65" s="22">
        <f>'County Race 2010'!H65-'County Race 2000'!H65</f>
        <v>666</v>
      </c>
      <c r="I65" s="22">
        <f>'County Race 2010'!I65-'County Race 2000'!I65</f>
        <v>35</v>
      </c>
      <c r="J65" s="22">
        <f>'County Race 2010'!J65-'County Race 2000'!J65</f>
        <v>557</v>
      </c>
      <c r="K65" s="22">
        <f>'County Race 2010'!K65-'County Race 2000'!K65</f>
        <v>1050</v>
      </c>
    </row>
    <row r="66" spans="1:11" s="10" customFormat="1" ht="12.75">
      <c r="A66" s="3" t="s">
        <v>62</v>
      </c>
      <c r="B66" s="21">
        <f>'County Race 2010'!B66-'County Race 2000'!B66</f>
        <v>-196</v>
      </c>
      <c r="C66" s="21">
        <f>'County Race 2010'!C66-'County Race 2000'!C66</f>
        <v>-344</v>
      </c>
      <c r="D66" s="22">
        <f>'County Race 2010'!D66-'County Race 2000'!D66</f>
        <v>4</v>
      </c>
      <c r="E66" s="22">
        <f>'County Race 2010'!E66-'County Race 2000'!E66</f>
        <v>-28</v>
      </c>
      <c r="F66" s="22">
        <f>'County Race 2010'!F66-'County Race 2000'!F66</f>
        <v>39</v>
      </c>
      <c r="G66" s="22">
        <f>'County Race 2010'!G66-'County Race 2000'!G66</f>
        <v>7</v>
      </c>
      <c r="H66" s="22">
        <f>'County Race 2010'!H66-'County Race 2000'!H66</f>
        <v>15</v>
      </c>
      <c r="I66" s="22">
        <f>'County Race 2010'!I66-'County Race 2000'!I66</f>
        <v>111</v>
      </c>
      <c r="J66" s="22">
        <f>'County Race 2010'!J66-'County Race 2000'!J66</f>
        <v>29</v>
      </c>
      <c r="K66" s="22">
        <f>'County Race 2010'!K66-'County Race 2000'!K66</f>
        <v>140</v>
      </c>
    </row>
    <row r="67" spans="1:11" s="10" customFormat="1" ht="12.75">
      <c r="A67" s="3" t="s">
        <v>63</v>
      </c>
      <c r="B67" s="21">
        <f>'County Race 2010'!B67-'County Race 2000'!B67</f>
        <v>426</v>
      </c>
      <c r="C67" s="21">
        <f>'County Race 2010'!C67-'County Race 2000'!C67</f>
        <v>274</v>
      </c>
      <c r="D67" s="22">
        <f>'County Race 2010'!D67-'County Race 2000'!D67</f>
        <v>19</v>
      </c>
      <c r="E67" s="22">
        <f>'County Race 2010'!E67-'County Race 2000'!E67</f>
        <v>14</v>
      </c>
      <c r="F67" s="22">
        <f>'County Race 2010'!F67-'County Race 2000'!F67</f>
        <v>8</v>
      </c>
      <c r="G67" s="22">
        <f>'County Race 2010'!G67-'County Race 2000'!G67</f>
        <v>3</v>
      </c>
      <c r="H67" s="22">
        <f>'County Race 2010'!H67-'County Race 2000'!H67</f>
        <v>104</v>
      </c>
      <c r="I67" s="22">
        <f>'County Race 2010'!I67-'County Race 2000'!I67</f>
        <v>4</v>
      </c>
      <c r="J67" s="22">
        <f>'County Race 2010'!J67-'County Race 2000'!J67</f>
        <v>178</v>
      </c>
      <c r="K67" s="22">
        <f>'County Race 2010'!K67-'County Race 2000'!K67</f>
        <v>197</v>
      </c>
    </row>
    <row r="68" spans="1:11" s="10" customFormat="1" ht="12.75">
      <c r="A68" s="3" t="s">
        <v>64</v>
      </c>
      <c r="B68" s="21">
        <f>'County Race 2010'!B68-'County Race 2000'!B68</f>
        <v>273</v>
      </c>
      <c r="C68" s="21">
        <f>'County Race 2010'!C68-'County Race 2000'!C68</f>
        <v>290</v>
      </c>
      <c r="D68" s="22">
        <f>'County Race 2010'!D68-'County Race 2000'!D68</f>
        <v>-5</v>
      </c>
      <c r="E68" s="22">
        <f>'County Race 2010'!E68-'County Race 2000'!E68</f>
        <v>5</v>
      </c>
      <c r="F68" s="22">
        <f>'County Race 2010'!F68-'County Race 2000'!F68</f>
        <v>-5</v>
      </c>
      <c r="G68" s="22">
        <f>'County Race 2010'!G68-'County Race 2000'!G68</f>
        <v>1</v>
      </c>
      <c r="H68" s="22">
        <f>'County Race 2010'!H68-'County Race 2000'!H68</f>
        <v>-7</v>
      </c>
      <c r="I68" s="22">
        <f>'County Race 2010'!I68-'County Race 2000'!I68</f>
        <v>-6</v>
      </c>
      <c r="J68" s="22">
        <f>'County Race 2010'!J68-'County Race 2000'!J68</f>
        <v>-28</v>
      </c>
      <c r="K68" s="22">
        <f>'County Race 2010'!K68-'County Race 2000'!K68</f>
        <v>-30</v>
      </c>
    </row>
    <row r="69" spans="1:11" s="10" customFormat="1" ht="12.75">
      <c r="A69" s="3" t="s">
        <v>65</v>
      </c>
      <c r="B69" s="21">
        <f>'County Race 2010'!B69-'County Race 2000'!B69</f>
        <v>492</v>
      </c>
      <c r="C69" s="21">
        <f>'County Race 2010'!C69-'County Race 2000'!C69</f>
        <v>39</v>
      </c>
      <c r="D69" s="22">
        <f>'County Race 2010'!D69-'County Race 2000'!D69</f>
        <v>109</v>
      </c>
      <c r="E69" s="22">
        <f>'County Race 2010'!E69-'County Race 2000'!E69</f>
        <v>-24</v>
      </c>
      <c r="F69" s="22">
        <f>'County Race 2010'!F69-'County Race 2000'!F69</f>
        <v>75</v>
      </c>
      <c r="G69" s="22">
        <f>'County Race 2010'!G69-'County Race 2000'!G69</f>
        <v>-2</v>
      </c>
      <c r="H69" s="22">
        <f>'County Race 2010'!H69-'County Race 2000'!H69</f>
        <v>57</v>
      </c>
      <c r="I69" s="22">
        <f>'County Race 2010'!I69-'County Race 2000'!I69</f>
        <v>238</v>
      </c>
      <c r="J69" s="22">
        <f>'County Race 2010'!J69-'County Race 2000'!J69</f>
        <v>139</v>
      </c>
      <c r="K69" s="22">
        <f>'County Race 2010'!K69-'County Race 2000'!K69</f>
        <v>526</v>
      </c>
    </row>
    <row r="70" spans="1:11" s="10" customFormat="1" ht="12.75">
      <c r="A70" s="3" t="s">
        <v>66</v>
      </c>
      <c r="B70" s="21">
        <f>'County Race 2010'!B70-'County Race 2000'!B70</f>
        <v>28</v>
      </c>
      <c r="C70" s="21">
        <f>'County Race 2010'!C70-'County Race 2000'!C70</f>
        <v>-9</v>
      </c>
      <c r="D70" s="22">
        <f>'County Race 2010'!D70-'County Race 2000'!D70</f>
        <v>-1</v>
      </c>
      <c r="E70" s="22">
        <f>'County Race 2010'!E70-'County Race 2000'!E70</f>
        <v>-4</v>
      </c>
      <c r="F70" s="22">
        <f>'County Race 2010'!F70-'County Race 2000'!F70</f>
        <v>19</v>
      </c>
      <c r="G70" s="22">
        <f>'County Race 2010'!G70-'County Race 2000'!G70</f>
        <v>-1</v>
      </c>
      <c r="H70" s="22">
        <f>'County Race 2010'!H70-'County Race 2000'!H70</f>
        <v>5</v>
      </c>
      <c r="I70" s="22">
        <f>'County Race 2010'!I70-'County Race 2000'!I70</f>
        <v>19</v>
      </c>
      <c r="J70" s="22">
        <f>'County Race 2010'!J70-'County Race 2000'!J70</f>
        <v>17</v>
      </c>
      <c r="K70" s="22">
        <f>'County Race 2010'!K70-'County Race 2000'!K70</f>
        <v>49</v>
      </c>
    </row>
    <row r="71" spans="1:11" s="10" customFormat="1" ht="12.75">
      <c r="A71" s="3" t="s">
        <v>67</v>
      </c>
      <c r="B71" s="21">
        <f>'County Race 2010'!B71-'County Race 2000'!B71</f>
        <v>1184</v>
      </c>
      <c r="C71" s="21">
        <f>'County Race 2010'!C71-'County Race 2000'!C71</f>
        <v>851</v>
      </c>
      <c r="D71" s="22">
        <f>'County Race 2010'!D71-'County Race 2000'!D71</f>
        <v>34</v>
      </c>
      <c r="E71" s="22">
        <f>'County Race 2010'!E71-'County Race 2000'!E71</f>
        <v>28</v>
      </c>
      <c r="F71" s="22">
        <f>'County Race 2010'!F71-'County Race 2000'!F71</f>
        <v>40</v>
      </c>
      <c r="G71" s="22">
        <f>'County Race 2010'!G71-'County Race 2000'!G71</f>
        <v>31</v>
      </c>
      <c r="H71" s="22">
        <f>'County Race 2010'!H71-'County Race 2000'!H71</f>
        <v>28</v>
      </c>
      <c r="I71" s="22">
        <f>'County Race 2010'!I71-'County Race 2000'!I71</f>
        <v>172</v>
      </c>
      <c r="J71" s="22">
        <f>'County Race 2010'!J71-'County Race 2000'!J71</f>
        <v>112</v>
      </c>
      <c r="K71" s="22">
        <f>'County Race 2010'!K71-'County Race 2000'!K71</f>
        <v>356</v>
      </c>
    </row>
    <row r="72" spans="1:11" s="10" customFormat="1" ht="12.75">
      <c r="A72" s="3" t="s">
        <v>68</v>
      </c>
      <c r="B72" s="21">
        <f>'County Race 2010'!B72-'County Race 2000'!B72</f>
        <v>931</v>
      </c>
      <c r="C72" s="21">
        <f>'County Race 2010'!C72-'County Race 2000'!C72</f>
        <v>170</v>
      </c>
      <c r="D72" s="22">
        <f>'County Race 2010'!D72-'County Race 2000'!D72</f>
        <v>683</v>
      </c>
      <c r="E72" s="22">
        <f>'County Race 2010'!E72-'County Race 2000'!E72</f>
        <v>-3</v>
      </c>
      <c r="F72" s="22">
        <f>'County Race 2010'!F72-'County Race 2000'!F72</f>
        <v>9</v>
      </c>
      <c r="G72" s="22">
        <f>'County Race 2010'!G72-'County Race 2000'!G72</f>
        <v>0</v>
      </c>
      <c r="H72" s="22">
        <f>'County Race 2010'!H72-'County Race 2000'!H72</f>
        <v>40</v>
      </c>
      <c r="I72" s="22">
        <f>'County Race 2010'!I72-'County Race 2000'!I72</f>
        <v>32</v>
      </c>
      <c r="J72" s="22">
        <f>'County Race 2010'!J72-'County Race 2000'!J72</f>
        <v>102</v>
      </c>
      <c r="K72" s="22">
        <f>'County Race 2010'!K72-'County Race 2000'!K72</f>
        <v>821</v>
      </c>
    </row>
    <row r="73" spans="1:11" s="10" customFormat="1" ht="12.75">
      <c r="A73" s="3" t="s">
        <v>69</v>
      </c>
      <c r="B73" s="21">
        <f>'County Race 2010'!B73-'County Race 2000'!B73</f>
        <v>780</v>
      </c>
      <c r="C73" s="21">
        <f>'County Race 2010'!C73-'County Race 2000'!C73</f>
        <v>674</v>
      </c>
      <c r="D73" s="22">
        <f>'County Race 2010'!D73-'County Race 2000'!D73</f>
        <v>20</v>
      </c>
      <c r="E73" s="22">
        <f>'County Race 2010'!E73-'County Race 2000'!E73</f>
        <v>-5</v>
      </c>
      <c r="F73" s="22">
        <f>'County Race 2010'!F73-'County Race 2000'!F73</f>
        <v>10</v>
      </c>
      <c r="G73" s="22">
        <f>'County Race 2010'!G73-'County Race 2000'!G73</f>
        <v>8</v>
      </c>
      <c r="H73" s="22">
        <f>'County Race 2010'!H73-'County Race 2000'!H73</f>
        <v>75</v>
      </c>
      <c r="I73" s="22">
        <f>'County Race 2010'!I73-'County Race 2000'!I73</f>
        <v>-2</v>
      </c>
      <c r="J73" s="22">
        <f>'County Race 2010'!J73-'County Race 2000'!J73</f>
        <v>151</v>
      </c>
      <c r="K73" s="22">
        <f>'County Race 2010'!K73-'County Race 2000'!K73</f>
        <v>176</v>
      </c>
    </row>
    <row r="74" spans="1:11" s="10" customFormat="1" ht="12.75">
      <c r="A74" s="3" t="s">
        <v>70</v>
      </c>
      <c r="B74" s="21">
        <f>'County Race 2010'!B74-'County Race 2000'!B74</f>
        <v>-471</v>
      </c>
      <c r="C74" s="21">
        <f>'County Race 2010'!C74-'County Race 2000'!C74</f>
        <v>-411</v>
      </c>
      <c r="D74" s="22">
        <f>'County Race 2010'!D74-'County Race 2000'!D74</f>
        <v>-93</v>
      </c>
      <c r="E74" s="22">
        <f>'County Race 2010'!E74-'County Race 2000'!E74</f>
        <v>-12</v>
      </c>
      <c r="F74" s="22">
        <f>'County Race 2010'!F74-'County Race 2000'!F74</f>
        <v>17</v>
      </c>
      <c r="G74" s="22">
        <f>'County Race 2010'!G74-'County Race 2000'!G74</f>
        <v>-2</v>
      </c>
      <c r="H74" s="22">
        <f>'County Race 2010'!H74-'County Race 2000'!H74</f>
        <v>-6</v>
      </c>
      <c r="I74" s="22">
        <f>'County Race 2010'!I74-'County Race 2000'!I74</f>
        <v>36</v>
      </c>
      <c r="J74" s="22">
        <f>'County Race 2010'!J74-'County Race 2000'!J74</f>
        <v>33</v>
      </c>
      <c r="K74" s="22">
        <f>'County Race 2010'!K74-'County Race 2000'!K74</f>
        <v>-42</v>
      </c>
    </row>
    <row r="75" spans="1:11" s="10" customFormat="1" ht="12.75">
      <c r="A75" s="3" t="s">
        <v>71</v>
      </c>
      <c r="B75" s="21">
        <f>'County Race 2010'!B75-'County Race 2000'!B75</f>
        <v>100</v>
      </c>
      <c r="C75" s="21">
        <f>'County Race 2010'!C75-'County Race 2000'!C75</f>
        <v>66</v>
      </c>
      <c r="D75" s="22">
        <f>'County Race 2010'!D75-'County Race 2000'!D75</f>
        <v>-47</v>
      </c>
      <c r="E75" s="22">
        <f>'County Race 2010'!E75-'County Race 2000'!E75</f>
        <v>-6</v>
      </c>
      <c r="F75" s="22">
        <f>'County Race 2010'!F75-'County Race 2000'!F75</f>
        <v>0</v>
      </c>
      <c r="G75" s="22">
        <f>'County Race 2010'!G75-'County Race 2000'!G75</f>
        <v>1</v>
      </c>
      <c r="H75" s="22">
        <f>'County Race 2010'!H75-'County Race 2000'!H75</f>
        <v>59</v>
      </c>
      <c r="I75" s="22">
        <f>'County Race 2010'!I75-'County Race 2000'!I75</f>
        <v>27</v>
      </c>
      <c r="J75" s="22">
        <f>'County Race 2010'!J75-'County Race 2000'!J75</f>
        <v>78</v>
      </c>
      <c r="K75" s="22">
        <f>'County Race 2010'!K75-'County Race 2000'!K75</f>
        <v>54</v>
      </c>
    </row>
    <row r="76" spans="1:11" s="10" customFormat="1" ht="12.75">
      <c r="A76" s="3" t="s">
        <v>72</v>
      </c>
      <c r="B76" s="21">
        <f>'County Race 2010'!B76-'County Race 2000'!B76</f>
        <v>1256</v>
      </c>
      <c r="C76" s="21">
        <f>'County Race 2010'!C76-'County Race 2000'!C76</f>
        <v>974</v>
      </c>
      <c r="D76" s="22">
        <f>'County Race 2010'!D76-'County Race 2000'!D76</f>
        <v>33</v>
      </c>
      <c r="E76" s="22">
        <f>'County Race 2010'!E76-'County Race 2000'!E76</f>
        <v>13</v>
      </c>
      <c r="F76" s="22">
        <f>'County Race 2010'!F76-'County Race 2000'!F76</f>
        <v>53</v>
      </c>
      <c r="G76" s="22">
        <f>'County Race 2010'!G76-'County Race 2000'!G76</f>
        <v>-2</v>
      </c>
      <c r="H76" s="22">
        <f>'County Race 2010'!H76-'County Race 2000'!H76</f>
        <v>57</v>
      </c>
      <c r="I76" s="22">
        <f>'County Race 2010'!I76-'County Race 2000'!I76</f>
        <v>128</v>
      </c>
      <c r="J76" s="22">
        <f>'County Race 2010'!J76-'County Race 2000'!J76</f>
        <v>204</v>
      </c>
      <c r="K76" s="22">
        <f>'County Race 2010'!K76-'County Race 2000'!K76</f>
        <v>376</v>
      </c>
    </row>
    <row r="77" spans="1:11" s="10" customFormat="1" ht="12.75">
      <c r="A77" s="3" t="s">
        <v>73</v>
      </c>
      <c r="B77" s="21">
        <f>'County Race 2010'!B77-'County Race 2000'!B77</f>
        <v>-804</v>
      </c>
      <c r="C77" s="21">
        <f>'County Race 2010'!C77-'County Race 2000'!C77</f>
        <v>-951</v>
      </c>
      <c r="D77" s="22">
        <f>'County Race 2010'!D77-'County Race 2000'!D77</f>
        <v>-36</v>
      </c>
      <c r="E77" s="22">
        <f>'County Race 2010'!E77-'County Race 2000'!E77</f>
        <v>8</v>
      </c>
      <c r="F77" s="22">
        <f>'County Race 2010'!F77-'County Race 2000'!F77</f>
        <v>53</v>
      </c>
      <c r="G77" s="22">
        <f>'County Race 2010'!G77-'County Race 2000'!G77</f>
        <v>6</v>
      </c>
      <c r="H77" s="22">
        <f>'County Race 2010'!H77-'County Race 2000'!H77</f>
        <v>-5</v>
      </c>
      <c r="I77" s="22">
        <f>'County Race 2010'!I77-'County Race 2000'!I77</f>
        <v>121</v>
      </c>
      <c r="J77" s="22">
        <f>'County Race 2010'!J77-'County Race 2000'!J77</f>
        <v>31</v>
      </c>
      <c r="K77" s="22">
        <f>'County Race 2010'!K77-'County Race 2000'!K77</f>
        <v>161</v>
      </c>
    </row>
    <row r="78" spans="1:11" s="10" customFormat="1" ht="12.75">
      <c r="A78" s="3" t="s">
        <v>74</v>
      </c>
      <c r="B78" s="21">
        <f>'County Race 2010'!B78-'County Race 2000'!B78</f>
        <v>5478</v>
      </c>
      <c r="C78" s="21">
        <f>'County Race 2010'!C78-'County Race 2000'!C78</f>
        <v>2828</v>
      </c>
      <c r="D78" s="22">
        <f>'County Race 2010'!D78-'County Race 2000'!D78</f>
        <v>126</v>
      </c>
      <c r="E78" s="22">
        <f>'County Race 2010'!E78-'County Race 2000'!E78</f>
        <v>164</v>
      </c>
      <c r="F78" s="22">
        <f>'County Race 2010'!F78-'County Race 2000'!F78</f>
        <v>601</v>
      </c>
      <c r="G78" s="22">
        <f>'County Race 2010'!G78-'County Race 2000'!G78</f>
        <v>362</v>
      </c>
      <c r="H78" s="22">
        <f>'County Race 2010'!H78-'County Race 2000'!H78</f>
        <v>770</v>
      </c>
      <c r="I78" s="22">
        <f>'County Race 2010'!I78-'County Race 2000'!I78</f>
        <v>627</v>
      </c>
      <c r="J78" s="22">
        <f>'County Race 2010'!J78-'County Race 2000'!J78</f>
        <v>1390</v>
      </c>
      <c r="K78" s="22">
        <f>'County Race 2010'!K78-'County Race 2000'!K78</f>
        <v>3153</v>
      </c>
    </row>
    <row r="79" spans="1:11" s="10" customFormat="1" ht="12.75">
      <c r="A79" s="3" t="s">
        <v>75</v>
      </c>
      <c r="B79" s="21">
        <f>'County Race 2010'!B79-'County Race 2000'!B79</f>
        <v>1458</v>
      </c>
      <c r="C79" s="21">
        <f>'County Race 2010'!C79-'County Race 2000'!C79</f>
        <v>921</v>
      </c>
      <c r="D79" s="22">
        <f>'County Race 2010'!D79-'County Race 2000'!D79</f>
        <v>271</v>
      </c>
      <c r="E79" s="22">
        <f>'County Race 2010'!E79-'County Race 2000'!E79</f>
        <v>-6</v>
      </c>
      <c r="F79" s="22">
        <f>'County Race 2010'!F79-'County Race 2000'!F79</f>
        <v>188</v>
      </c>
      <c r="G79" s="22">
        <f>'County Race 2010'!G79-'County Race 2000'!G79</f>
        <v>-2</v>
      </c>
      <c r="H79" s="22">
        <f>'County Race 2010'!H79-'County Race 2000'!H79</f>
        <v>32</v>
      </c>
      <c r="I79" s="22">
        <f>'County Race 2010'!I79-'County Race 2000'!I79</f>
        <v>54</v>
      </c>
      <c r="J79" s="22">
        <f>'County Race 2010'!J79-'County Race 2000'!J79</f>
        <v>147</v>
      </c>
      <c r="K79" s="22">
        <f>'County Race 2010'!K79-'County Race 2000'!K79</f>
        <v>644</v>
      </c>
    </row>
    <row r="80" spans="1:11" s="10" customFormat="1" ht="12.75">
      <c r="A80" s="3" t="s">
        <v>76</v>
      </c>
      <c r="B80" s="21">
        <f>'County Race 2010'!B80-'County Race 2000'!B80</f>
        <v>537</v>
      </c>
      <c r="C80" s="21">
        <f>'County Race 2010'!C80-'County Race 2000'!C80</f>
        <v>725</v>
      </c>
      <c r="D80" s="22">
        <f>'County Race 2010'!D80-'County Race 2000'!D80</f>
        <v>5</v>
      </c>
      <c r="E80" s="22">
        <f>'County Race 2010'!E80-'County Race 2000'!E80</f>
        <v>-172</v>
      </c>
      <c r="F80" s="22">
        <f>'County Race 2010'!F80-'County Race 2000'!F80</f>
        <v>18</v>
      </c>
      <c r="G80" s="22">
        <f>'County Race 2010'!G80-'County Race 2000'!G80</f>
        <v>3</v>
      </c>
      <c r="H80" s="22">
        <f>'County Race 2010'!H80-'County Race 2000'!H80</f>
        <v>2</v>
      </c>
      <c r="I80" s="22">
        <f>'County Race 2010'!I80-'County Race 2000'!I80</f>
        <v>-44</v>
      </c>
      <c r="J80" s="22">
        <f>'County Race 2010'!J80-'County Race 2000'!J80</f>
        <v>18</v>
      </c>
      <c r="K80" s="22">
        <f>'County Race 2010'!K80-'County Race 2000'!K80</f>
        <v>-174</v>
      </c>
    </row>
    <row r="81" spans="1:11" s="10" customFormat="1" ht="12.75">
      <c r="A81" s="3" t="s">
        <v>77</v>
      </c>
      <c r="B81" s="21">
        <f>'County Race 2010'!B81-'County Race 2000'!B81</f>
        <v>816</v>
      </c>
      <c r="C81" s="21">
        <f>'County Race 2010'!C81-'County Race 2000'!C81</f>
        <v>834</v>
      </c>
      <c r="D81" s="22">
        <f>'County Race 2010'!D81-'County Race 2000'!D81</f>
        <v>7</v>
      </c>
      <c r="E81" s="22">
        <f>'County Race 2010'!E81-'County Race 2000'!E81</f>
        <v>1</v>
      </c>
      <c r="F81" s="22">
        <f>'County Race 2010'!F81-'County Race 2000'!F81</f>
        <v>4</v>
      </c>
      <c r="G81" s="22">
        <f>'County Race 2010'!G81-'County Race 2000'!G81</f>
        <v>4</v>
      </c>
      <c r="H81" s="22">
        <f>'County Race 2010'!H81-'County Race 2000'!H81</f>
        <v>4</v>
      </c>
      <c r="I81" s="22">
        <f>'County Race 2010'!I81-'County Race 2000'!I81</f>
        <v>-38</v>
      </c>
      <c r="J81" s="22">
        <f>'County Race 2010'!J81-'County Race 2000'!J81</f>
        <v>7</v>
      </c>
      <c r="K81" s="22">
        <f>'County Race 2010'!K81-'County Race 2000'!K81</f>
        <v>-10</v>
      </c>
    </row>
    <row r="82" spans="1:11" s="10" customFormat="1" ht="12.75">
      <c r="A82" s="3" t="s">
        <v>78</v>
      </c>
      <c r="B82" s="21">
        <f>'County Race 2010'!B82-'County Race 2000'!B82</f>
        <v>181</v>
      </c>
      <c r="C82" s="21">
        <f>'County Race 2010'!C82-'County Race 2000'!C82</f>
        <v>158</v>
      </c>
      <c r="D82" s="22">
        <f>'County Race 2010'!D82-'County Race 2000'!D82</f>
        <v>-3</v>
      </c>
      <c r="E82" s="22">
        <f>'County Race 2010'!E82-'County Race 2000'!E82</f>
        <v>8</v>
      </c>
      <c r="F82" s="22">
        <f>'County Race 2010'!F82-'County Race 2000'!F82</f>
        <v>5</v>
      </c>
      <c r="G82" s="22">
        <f>'County Race 2010'!G82-'County Race 2000'!G82</f>
        <v>0</v>
      </c>
      <c r="H82" s="22">
        <f>'County Race 2010'!H82-'County Race 2000'!H82</f>
        <v>8</v>
      </c>
      <c r="I82" s="22">
        <f>'County Race 2010'!I82-'County Race 2000'!I82</f>
        <v>5</v>
      </c>
      <c r="J82" s="22">
        <f>'County Race 2010'!J82-'County Race 2000'!J82</f>
        <v>38</v>
      </c>
      <c r="K82" s="22">
        <f>'County Race 2010'!K82-'County Race 2000'!K82</f>
        <v>43</v>
      </c>
    </row>
    <row r="83" spans="1:11" s="10" customFormat="1" ht="12.75">
      <c r="A83" s="3" t="s">
        <v>79</v>
      </c>
      <c r="B83" s="21">
        <f>'County Race 2010'!B83-'County Race 2000'!B83</f>
        <v>-1751</v>
      </c>
      <c r="C83" s="21">
        <f>'County Race 2010'!C83-'County Race 2000'!C83</f>
        <v>-1504</v>
      </c>
      <c r="D83" s="22">
        <f>'County Race 2010'!D83-'County Race 2000'!D83</f>
        <v>-360</v>
      </c>
      <c r="E83" s="22">
        <f>'County Race 2010'!E83-'County Race 2000'!E83</f>
        <v>-1</v>
      </c>
      <c r="F83" s="22">
        <f>'County Race 2010'!F83-'County Race 2000'!F83</f>
        <v>-13</v>
      </c>
      <c r="G83" s="22">
        <f>'County Race 2010'!G83-'County Race 2000'!G83</f>
        <v>4</v>
      </c>
      <c r="H83" s="22">
        <f>'County Race 2010'!H83-'County Race 2000'!H83</f>
        <v>22</v>
      </c>
      <c r="I83" s="22">
        <f>'County Race 2010'!I83-'County Race 2000'!I83</f>
        <v>101</v>
      </c>
      <c r="J83" s="22">
        <f>'County Race 2010'!J83-'County Race 2000'!J83</f>
        <v>26</v>
      </c>
      <c r="K83" s="22">
        <f>'County Race 2010'!K83-'County Race 2000'!K83</f>
        <v>-248</v>
      </c>
    </row>
    <row r="84" spans="1:11" s="10" customFormat="1" ht="12.75">
      <c r="A84" s="3" t="s">
        <v>80</v>
      </c>
      <c r="B84" s="21">
        <f>'County Race 2010'!B84-'County Race 2000'!B84</f>
        <v>839</v>
      </c>
      <c r="C84" s="21">
        <f>'County Race 2010'!C84-'County Race 2000'!C84</f>
        <v>634</v>
      </c>
      <c r="D84" s="22">
        <f>'County Race 2010'!D84-'County Race 2000'!D84</f>
        <v>42</v>
      </c>
      <c r="E84" s="22">
        <f>'County Race 2010'!E84-'County Race 2000'!E84</f>
        <v>19</v>
      </c>
      <c r="F84" s="22">
        <f>'County Race 2010'!F84-'County Race 2000'!F84</f>
        <v>-32</v>
      </c>
      <c r="G84" s="22">
        <f>'County Race 2010'!G84-'County Race 2000'!G84</f>
        <v>1</v>
      </c>
      <c r="H84" s="22">
        <f>'County Race 2010'!H84-'County Race 2000'!H84</f>
        <v>111</v>
      </c>
      <c r="I84" s="22">
        <f>'County Race 2010'!I84-'County Race 2000'!I84</f>
        <v>64</v>
      </c>
      <c r="J84" s="22">
        <f>'County Race 2010'!J84-'County Race 2000'!J84</f>
        <v>225</v>
      </c>
      <c r="K84" s="22">
        <f>'County Race 2010'!K84-'County Race 2000'!K84</f>
        <v>279</v>
      </c>
    </row>
    <row r="85" spans="1:11" s="10" customFormat="1" ht="12.75">
      <c r="A85" s="3" t="s">
        <v>81</v>
      </c>
      <c r="B85" s="21">
        <f>'County Race 2010'!B85-'County Race 2000'!B85</f>
        <v>2798</v>
      </c>
      <c r="C85" s="21">
        <f>'County Race 2010'!C85-'County Race 2000'!C85</f>
        <v>1564</v>
      </c>
      <c r="D85" s="22">
        <f>'County Race 2010'!D85-'County Race 2000'!D85</f>
        <v>67</v>
      </c>
      <c r="E85" s="22">
        <f>'County Race 2010'!E85-'County Race 2000'!E85</f>
        <v>29</v>
      </c>
      <c r="F85" s="22">
        <f>'County Race 2010'!F85-'County Race 2000'!F85</f>
        <v>99</v>
      </c>
      <c r="G85" s="22">
        <f>'County Race 2010'!G85-'County Race 2000'!G85</f>
        <v>10</v>
      </c>
      <c r="H85" s="22">
        <f>'County Race 2010'!H85-'County Race 2000'!H85</f>
        <v>716</v>
      </c>
      <c r="I85" s="22">
        <f>'County Race 2010'!I85-'County Race 2000'!I85</f>
        <v>313</v>
      </c>
      <c r="J85" s="22">
        <f>'County Race 2010'!J85-'County Race 2000'!J85</f>
        <v>1519</v>
      </c>
      <c r="K85" s="22">
        <f>'County Race 2010'!K85-'County Race 2000'!K85</f>
        <v>1907</v>
      </c>
    </row>
    <row r="86" spans="1:11" s="10" customFormat="1" ht="12.75">
      <c r="A86" s="3" t="s">
        <v>82</v>
      </c>
      <c r="B86" s="21">
        <f>'County Race 2010'!B86-'County Race 2000'!B86</f>
        <v>5331</v>
      </c>
      <c r="C86" s="21">
        <f>'County Race 2010'!C86-'County Race 2000'!C86</f>
        <v>4277</v>
      </c>
      <c r="D86" s="22">
        <f>'County Race 2010'!D86-'County Race 2000'!D86</f>
        <v>412</v>
      </c>
      <c r="E86" s="22">
        <f>'County Race 2010'!E86-'County Race 2000'!E86</f>
        <v>15</v>
      </c>
      <c r="F86" s="22">
        <f>'County Race 2010'!F86-'County Race 2000'!F86</f>
        <v>380</v>
      </c>
      <c r="G86" s="22">
        <f>'County Race 2010'!G86-'County Race 2000'!G86</f>
        <v>8</v>
      </c>
      <c r="H86" s="22">
        <f>'County Race 2010'!H86-'County Race 2000'!H86</f>
        <v>-18</v>
      </c>
      <c r="I86" s="22">
        <f>'County Race 2010'!I86-'County Race 2000'!I86</f>
        <v>257</v>
      </c>
      <c r="J86" s="22">
        <f>'County Race 2010'!J86-'County Race 2000'!J86</f>
        <v>438</v>
      </c>
      <c r="K86" s="22">
        <f>'County Race 2010'!K86-'County Race 2000'!K86</f>
        <v>1423</v>
      </c>
    </row>
    <row r="87" spans="1:11" s="10" customFormat="1" ht="12.75">
      <c r="A87" s="3" t="s">
        <v>83</v>
      </c>
      <c r="B87" s="21">
        <f>'County Race 2010'!B87-'County Race 2000'!B87</f>
        <v>165</v>
      </c>
      <c r="C87" s="21">
        <f>'County Race 2010'!C87-'County Race 2000'!C87</f>
        <v>468</v>
      </c>
      <c r="D87" s="22">
        <f>'County Race 2010'!D87-'County Race 2000'!D87</f>
        <v>-349</v>
      </c>
      <c r="E87" s="22">
        <f>'County Race 2010'!E87-'County Race 2000'!E87</f>
        <v>-5</v>
      </c>
      <c r="F87" s="22">
        <f>'County Race 2010'!F87-'County Race 2000'!F87</f>
        <v>15</v>
      </c>
      <c r="G87" s="22">
        <f>'County Race 2010'!G87-'County Race 2000'!G87</f>
        <v>-4</v>
      </c>
      <c r="H87" s="22">
        <f>'County Race 2010'!H87-'County Race 2000'!H87</f>
        <v>-30</v>
      </c>
      <c r="I87" s="22">
        <f>'County Race 2010'!I87-'County Race 2000'!I87</f>
        <v>70</v>
      </c>
      <c r="J87" s="22">
        <f>'County Race 2010'!J87-'County Race 2000'!J87</f>
        <v>36</v>
      </c>
      <c r="K87" s="22">
        <f>'County Race 2010'!K87-'County Race 2000'!K87</f>
        <v>-244</v>
      </c>
    </row>
    <row r="88" spans="1:11" s="10" customFormat="1" ht="12.75">
      <c r="A88" s="3" t="s">
        <v>84</v>
      </c>
      <c r="B88" s="21">
        <f>'County Race 2010'!B88-'County Race 2000'!B88</f>
        <v>15541</v>
      </c>
      <c r="C88" s="21">
        <f>'County Race 2010'!C88-'County Race 2000'!C88</f>
        <v>10441</v>
      </c>
      <c r="D88" s="22">
        <f>'County Race 2010'!D88-'County Race 2000'!D88</f>
        <v>2696</v>
      </c>
      <c r="E88" s="22">
        <f>'County Race 2010'!E88-'County Race 2000'!E88</f>
        <v>111</v>
      </c>
      <c r="F88" s="22">
        <f>'County Race 2010'!F88-'County Race 2000'!F88</f>
        <v>958</v>
      </c>
      <c r="G88" s="22">
        <f>'County Race 2010'!G88-'County Race 2000'!G88</f>
        <v>142</v>
      </c>
      <c r="H88" s="22">
        <f>'County Race 2010'!H88-'County Race 2000'!H88</f>
        <v>379</v>
      </c>
      <c r="I88" s="22">
        <f>'County Race 2010'!I88-'County Race 2000'!I88</f>
        <v>814</v>
      </c>
      <c r="J88" s="22">
        <f>'County Race 2010'!J88-'County Race 2000'!J88</f>
        <v>2213</v>
      </c>
      <c r="K88" s="22">
        <f>'County Race 2010'!K88-'County Race 2000'!K88</f>
        <v>6636</v>
      </c>
    </row>
    <row r="89" spans="1:11" s="10" customFormat="1" ht="12.75">
      <c r="A89" s="3" t="s">
        <v>85</v>
      </c>
      <c r="B89" s="21">
        <f>'County Race 2010'!B89-'County Race 2000'!B89</f>
        <v>4145</v>
      </c>
      <c r="C89" s="21">
        <f>'County Race 2010'!C89-'County Race 2000'!C89</f>
        <v>3693</v>
      </c>
      <c r="D89" s="22">
        <f>'County Race 2010'!D89-'County Race 2000'!D89</f>
        <v>113</v>
      </c>
      <c r="E89" s="22">
        <f>'County Race 2010'!E89-'County Race 2000'!E89</f>
        <v>16</v>
      </c>
      <c r="F89" s="22">
        <f>'County Race 2010'!F89-'County Race 2000'!F89</f>
        <v>53</v>
      </c>
      <c r="G89" s="22">
        <f>'County Race 2010'!G89-'County Race 2000'!G89</f>
        <v>1</v>
      </c>
      <c r="H89" s="22">
        <f>'County Race 2010'!H89-'County Race 2000'!H89</f>
        <v>79</v>
      </c>
      <c r="I89" s="22">
        <f>'County Race 2010'!I89-'County Race 2000'!I89</f>
        <v>190</v>
      </c>
      <c r="J89" s="22">
        <f>'County Race 2010'!J89-'County Race 2000'!J89</f>
        <v>265</v>
      </c>
      <c r="K89" s="22">
        <f>'County Race 2010'!K89-'County Race 2000'!K89</f>
        <v>604</v>
      </c>
    </row>
    <row r="90" spans="1:11" s="10" customFormat="1" ht="12.75">
      <c r="A90" s="3" t="s">
        <v>86</v>
      </c>
      <c r="B90" s="21">
        <f>'County Race 2010'!B90-'County Race 2000'!B90</f>
        <v>11109</v>
      </c>
      <c r="C90" s="21">
        <f>'County Race 2010'!C90-'County Race 2000'!C90</f>
        <v>8252</v>
      </c>
      <c r="D90" s="22">
        <f>'County Race 2010'!D90-'County Race 2000'!D90</f>
        <v>1049</v>
      </c>
      <c r="E90" s="22">
        <f>'County Race 2010'!E90-'County Race 2000'!E90</f>
        <v>-3</v>
      </c>
      <c r="F90" s="22">
        <f>'County Race 2010'!F90-'County Race 2000'!F90</f>
        <v>410</v>
      </c>
      <c r="G90" s="22">
        <f>'County Race 2010'!G90-'County Race 2000'!G90</f>
        <v>168</v>
      </c>
      <c r="H90" s="22">
        <f>'County Race 2010'!H90-'County Race 2000'!H90</f>
        <v>170</v>
      </c>
      <c r="I90" s="22">
        <f>'County Race 2010'!I90-'County Race 2000'!I90</f>
        <v>1063</v>
      </c>
      <c r="J90" s="22">
        <f>'County Race 2010'!J90-'County Race 2000'!J90</f>
        <v>2301</v>
      </c>
      <c r="K90" s="22">
        <f>'County Race 2010'!K90-'County Race 2000'!K90</f>
        <v>4446</v>
      </c>
    </row>
    <row r="91" spans="1:11" s="10" customFormat="1" ht="12.75">
      <c r="A91" s="3" t="s">
        <v>87</v>
      </c>
      <c r="B91" s="21">
        <f>'County Race 2010'!B91-'County Race 2000'!B91</f>
        <v>-244</v>
      </c>
      <c r="C91" s="21">
        <f>'County Race 2010'!C91-'County Race 2000'!C91</f>
        <v>-289</v>
      </c>
      <c r="D91" s="22">
        <f>'County Race 2010'!D91-'County Race 2000'!D91</f>
        <v>6</v>
      </c>
      <c r="E91" s="22">
        <f>'County Race 2010'!E91-'County Race 2000'!E91</f>
        <v>2</v>
      </c>
      <c r="F91" s="22">
        <f>'County Race 2010'!F91-'County Race 2000'!F91</f>
        <v>17</v>
      </c>
      <c r="G91" s="22">
        <f>'County Race 2010'!G91-'County Race 2000'!G91</f>
        <v>1</v>
      </c>
      <c r="H91" s="22">
        <f>'County Race 2010'!H91-'County Race 2000'!H91</f>
        <v>2</v>
      </c>
      <c r="I91" s="22">
        <f>'County Race 2010'!I91-'County Race 2000'!I91</f>
        <v>17</v>
      </c>
      <c r="J91" s="22">
        <f>'County Race 2010'!J91-'County Race 2000'!J91</f>
        <v>4</v>
      </c>
      <c r="K91" s="22">
        <f>'County Race 2010'!K91-'County Race 2000'!K91</f>
        <v>46</v>
      </c>
    </row>
    <row r="92" spans="1:11" s="10" customFormat="1" ht="12.75">
      <c r="A92" s="3" t="s">
        <v>88</v>
      </c>
      <c r="B92" s="21">
        <f>'County Race 2010'!B92-'County Race 2000'!B92</f>
        <v>541</v>
      </c>
      <c r="C92" s="21">
        <f>'County Race 2010'!C92-'County Race 2000'!C92</f>
        <v>465</v>
      </c>
      <c r="D92" s="22">
        <f>'County Race 2010'!D92-'County Race 2000'!D92</f>
        <v>1</v>
      </c>
      <c r="E92" s="22">
        <f>'County Race 2010'!E92-'County Race 2000'!E92</f>
        <v>-5</v>
      </c>
      <c r="F92" s="22">
        <f>'County Race 2010'!F92-'County Race 2000'!F92</f>
        <v>12</v>
      </c>
      <c r="G92" s="22">
        <f>'County Race 2010'!G92-'County Race 2000'!G92</f>
        <v>11</v>
      </c>
      <c r="H92" s="22">
        <f>'County Race 2010'!H92-'County Race 2000'!H92</f>
        <v>18</v>
      </c>
      <c r="I92" s="22">
        <f>'County Race 2010'!I92-'County Race 2000'!I92</f>
        <v>39</v>
      </c>
      <c r="J92" s="22">
        <f>'County Race 2010'!J92-'County Race 2000'!J92</f>
        <v>56</v>
      </c>
      <c r="K92" s="22">
        <f>'County Race 2010'!K92-'County Race 2000'!K92</f>
        <v>106</v>
      </c>
    </row>
    <row r="93" spans="1:11" s="10" customFormat="1" ht="12.75">
      <c r="A93" s="3" t="s">
        <v>89</v>
      </c>
      <c r="B93" s="21">
        <f>'County Race 2010'!B93-'County Race 2000'!B93</f>
        <v>751</v>
      </c>
      <c r="C93" s="21">
        <f>'County Race 2010'!C93-'County Race 2000'!C93</f>
        <v>794</v>
      </c>
      <c r="D93" s="22">
        <f>'County Race 2010'!D93-'County Race 2000'!D93</f>
        <v>-244</v>
      </c>
      <c r="E93" s="22">
        <f>'County Race 2010'!E93-'County Race 2000'!E93</f>
        <v>-44</v>
      </c>
      <c r="F93" s="22">
        <f>'County Race 2010'!F93-'County Race 2000'!F93</f>
        <v>9</v>
      </c>
      <c r="G93" s="22">
        <f>'County Race 2010'!G93-'County Race 2000'!G93</f>
        <v>-3</v>
      </c>
      <c r="H93" s="22">
        <f>'County Race 2010'!H93-'County Race 2000'!H93</f>
        <v>14</v>
      </c>
      <c r="I93" s="22">
        <f>'County Race 2010'!I93-'County Race 2000'!I93</f>
        <v>225</v>
      </c>
      <c r="J93" s="22">
        <f>'County Race 2010'!J93-'County Race 2000'!J93</f>
        <v>131</v>
      </c>
      <c r="K93" s="22">
        <f>'County Race 2010'!K93-'County Race 2000'!K93</f>
        <v>50</v>
      </c>
    </row>
    <row r="94" spans="1:11" s="10" customFormat="1" ht="12.75">
      <c r="A94" s="3" t="s">
        <v>90</v>
      </c>
      <c r="B94" s="21">
        <f>'County Race 2010'!B94-'County Race 2000'!B94</f>
        <v>140</v>
      </c>
      <c r="C94" s="21">
        <f>'County Race 2010'!C94-'County Race 2000'!C94</f>
        <v>99</v>
      </c>
      <c r="D94" s="22">
        <f>'County Race 2010'!D94-'County Race 2000'!D94</f>
        <v>-61</v>
      </c>
      <c r="E94" s="22">
        <f>'County Race 2010'!E94-'County Race 2000'!E94</f>
        <v>36</v>
      </c>
      <c r="F94" s="22">
        <f>'County Race 2010'!F94-'County Race 2000'!F94</f>
        <v>17</v>
      </c>
      <c r="G94" s="22">
        <f>'County Race 2010'!G94-'County Race 2000'!G94</f>
        <v>16</v>
      </c>
      <c r="H94" s="22">
        <f>'County Race 2010'!H94-'County Race 2000'!H94</f>
        <v>-25</v>
      </c>
      <c r="I94" s="22">
        <f>'County Race 2010'!I94-'County Race 2000'!I94</f>
        <v>58</v>
      </c>
      <c r="J94" s="22">
        <f>'County Race 2010'!J94-'County Race 2000'!J94</f>
        <v>162</v>
      </c>
      <c r="K94" s="22">
        <f>'County Race 2010'!K94-'County Race 2000'!K94</f>
        <v>186</v>
      </c>
    </row>
    <row r="95" spans="1:11" s="10" customFormat="1" ht="12.75">
      <c r="A95" s="3" t="s">
        <v>91</v>
      </c>
      <c r="B95" s="21">
        <f>'County Race 2010'!B95-'County Race 2000'!B95</f>
        <v>7</v>
      </c>
      <c r="C95" s="21">
        <f>'County Race 2010'!C95-'County Race 2000'!C95</f>
        <v>79</v>
      </c>
      <c r="D95" s="22">
        <f>'County Race 2010'!D95-'County Race 2000'!D95</f>
        <v>10</v>
      </c>
      <c r="E95" s="22">
        <f>'County Race 2010'!E95-'County Race 2000'!E95</f>
        <v>-45</v>
      </c>
      <c r="F95" s="22">
        <f>'County Race 2010'!F95-'County Race 2000'!F95</f>
        <v>-1</v>
      </c>
      <c r="G95" s="22">
        <f>'County Race 2010'!G95-'County Race 2000'!G95</f>
        <v>1</v>
      </c>
      <c r="H95" s="22">
        <f>'County Race 2010'!H95-'County Race 2000'!H95</f>
        <v>2</v>
      </c>
      <c r="I95" s="22">
        <f>'County Race 2010'!I95-'County Race 2000'!I95</f>
        <v>-39</v>
      </c>
      <c r="J95" s="22">
        <f>'County Race 2010'!J95-'County Race 2000'!J95</f>
        <v>9</v>
      </c>
      <c r="K95" s="22">
        <f>'County Race 2010'!K95-'County Race 2000'!K95</f>
        <v>-60</v>
      </c>
    </row>
    <row r="96" spans="1:11" s="10" customFormat="1" ht="12.75">
      <c r="A96" s="3" t="s">
        <v>92</v>
      </c>
      <c r="B96" s="21">
        <f>'County Race 2010'!B96-'County Race 2000'!B96</f>
        <v>591</v>
      </c>
      <c r="C96" s="21">
        <f>'County Race 2010'!C96-'County Race 2000'!C96</f>
        <v>522</v>
      </c>
      <c r="D96" s="22">
        <f>'County Race 2010'!D96-'County Race 2000'!D96</f>
        <v>43</v>
      </c>
      <c r="E96" s="22">
        <f>'County Race 2010'!E96-'County Race 2000'!E96</f>
        <v>-55</v>
      </c>
      <c r="F96" s="22">
        <f>'County Race 2010'!F96-'County Race 2000'!F96</f>
        <v>17</v>
      </c>
      <c r="G96" s="22">
        <f>'County Race 2010'!G96-'County Race 2000'!G96</f>
        <v>-1</v>
      </c>
      <c r="H96" s="22">
        <f>'County Race 2010'!H96-'County Race 2000'!H96</f>
        <v>24</v>
      </c>
      <c r="I96" s="22">
        <f>'County Race 2010'!I96-'County Race 2000'!I96</f>
        <v>41</v>
      </c>
      <c r="J96" s="22">
        <f>'County Race 2010'!J96-'County Race 2000'!J96</f>
        <v>10</v>
      </c>
      <c r="K96" s="22">
        <f>'County Race 2010'!K96-'County Race 2000'!K96</f>
        <v>47</v>
      </c>
    </row>
    <row r="97" spans="1:11" s="10" customFormat="1" ht="12.75">
      <c r="A97" s="3" t="s">
        <v>93</v>
      </c>
      <c r="B97" s="21">
        <f>'County Race 2010'!B97-'County Race 2000'!B97</f>
        <v>76602</v>
      </c>
      <c r="C97" s="21">
        <f>'County Race 2010'!C97-'County Race 2000'!C97</f>
        <v>58262</v>
      </c>
      <c r="D97" s="22">
        <f>'County Race 2010'!D97-'County Race 2000'!D97</f>
        <v>7325</v>
      </c>
      <c r="E97" s="22">
        <f>'County Race 2010'!E97-'County Race 2000'!E97</f>
        <v>194</v>
      </c>
      <c r="F97" s="22">
        <f>'County Race 2010'!F97-'County Race 2000'!F97</f>
        <v>5436</v>
      </c>
      <c r="G97" s="22">
        <f>'County Race 2010'!G97-'County Race 2000'!G97</f>
        <v>102</v>
      </c>
      <c r="H97" s="22">
        <f>'County Race 2010'!H97-'County Race 2000'!H97</f>
        <v>2022</v>
      </c>
      <c r="I97" s="22">
        <f>'County Race 2010'!I97-'County Race 2000'!I97</f>
        <v>3261</v>
      </c>
      <c r="J97" s="22">
        <f>'County Race 2010'!J97-'County Race 2000'!J97</f>
        <v>5807</v>
      </c>
      <c r="K97" s="22">
        <f>'County Race 2010'!K97-'County Race 2000'!K97</f>
        <v>21682</v>
      </c>
    </row>
    <row r="98" spans="1:11" s="10" customFormat="1" ht="12.75">
      <c r="A98" s="3" t="s">
        <v>94</v>
      </c>
      <c r="B98" s="21">
        <f>'County Race 2010'!B98-'County Race 2000'!B98</f>
        <v>153</v>
      </c>
      <c r="C98" s="21">
        <f>'County Race 2010'!C98-'County Race 2000'!C98</f>
        <v>67</v>
      </c>
      <c r="D98" s="22">
        <f>'County Race 2010'!D98-'County Race 2000'!D98</f>
        <v>31</v>
      </c>
      <c r="E98" s="22">
        <f>'County Race 2010'!E98-'County Race 2000'!E98</f>
        <v>-4</v>
      </c>
      <c r="F98" s="22">
        <f>'County Race 2010'!F98-'County Race 2000'!F98</f>
        <v>-2</v>
      </c>
      <c r="G98" s="22">
        <f>'County Race 2010'!G98-'County Race 2000'!G98</f>
        <v>-1</v>
      </c>
      <c r="H98" s="22">
        <f>'County Race 2010'!H98-'County Race 2000'!H98</f>
        <v>3</v>
      </c>
      <c r="I98" s="22">
        <f>'County Race 2010'!I98-'County Race 2000'!I98</f>
        <v>59</v>
      </c>
      <c r="J98" s="22">
        <f>'County Race 2010'!J98-'County Race 2000'!J98</f>
        <v>75</v>
      </c>
      <c r="K98" s="22">
        <f>'County Race 2010'!K98-'County Race 2000'!K98</f>
        <v>125</v>
      </c>
    </row>
    <row r="99" spans="1:11" s="10" customFormat="1" ht="12.75">
      <c r="A99" s="3" t="s">
        <v>95</v>
      </c>
      <c r="B99" s="21">
        <f>'County Race 2010'!B99-'County Race 2000'!B99</f>
        <v>303</v>
      </c>
      <c r="C99" s="21">
        <f>'County Race 2010'!C99-'County Race 2000'!C99</f>
        <v>224</v>
      </c>
      <c r="D99" s="22">
        <f>'County Race 2010'!D99-'County Race 2000'!D99</f>
        <v>-10</v>
      </c>
      <c r="E99" s="22">
        <f>'County Race 2010'!E99-'County Race 2000'!E99</f>
        <v>0</v>
      </c>
      <c r="F99" s="22">
        <f>'County Race 2010'!F99-'County Race 2000'!F99</f>
        <v>20</v>
      </c>
      <c r="G99" s="22">
        <f>'County Race 2010'!G99-'County Race 2000'!G99</f>
        <v>2</v>
      </c>
      <c r="H99" s="22">
        <f>'County Race 2010'!H99-'County Race 2000'!H99</f>
        <v>6</v>
      </c>
      <c r="I99" s="22">
        <f>'County Race 2010'!I99-'County Race 2000'!I99</f>
        <v>61</v>
      </c>
      <c r="J99" s="22">
        <f>'County Race 2010'!J99-'County Race 2000'!J99</f>
        <v>17</v>
      </c>
      <c r="K99" s="22">
        <f>'County Race 2010'!K99-'County Race 2000'!K99</f>
        <v>100</v>
      </c>
    </row>
    <row r="100" spans="1:11" s="10" customFormat="1" ht="12.75">
      <c r="A100" s="3" t="s">
        <v>96</v>
      </c>
      <c r="B100" s="21">
        <f>'County Race 2010'!B100-'County Race 2000'!B100</f>
        <v>9718</v>
      </c>
      <c r="C100" s="21">
        <f>'County Race 2010'!C100-'County Race 2000'!C100</f>
        <v>7686</v>
      </c>
      <c r="D100" s="22">
        <f>'County Race 2010'!D100-'County Race 2000'!D100</f>
        <v>1649</v>
      </c>
      <c r="E100" s="22">
        <f>'County Race 2010'!E100-'County Race 2000'!E100</f>
        <v>50</v>
      </c>
      <c r="F100" s="22">
        <f>'County Race 2010'!F100-'County Race 2000'!F100</f>
        <v>69</v>
      </c>
      <c r="G100" s="22">
        <f>'County Race 2010'!G100-'County Race 2000'!G100</f>
        <v>20</v>
      </c>
      <c r="H100" s="22">
        <f>'County Race 2010'!H100-'County Race 2000'!H100</f>
        <v>-1</v>
      </c>
      <c r="I100" s="22">
        <f>'County Race 2010'!I100-'County Race 2000'!I100</f>
        <v>245</v>
      </c>
      <c r="J100" s="22">
        <f>'County Race 2010'!J100-'County Race 2000'!J100</f>
        <v>331</v>
      </c>
      <c r="K100" s="22">
        <f>'County Race 2010'!K100-'County Race 2000'!K100</f>
        <v>2315</v>
      </c>
    </row>
    <row r="101" spans="1:11" s="10" customFormat="1" ht="12.75">
      <c r="A101" s="3" t="s">
        <v>97</v>
      </c>
      <c r="B101" s="21">
        <f>'County Race 2010'!B101-'County Race 2000'!B101</f>
        <v>-17361</v>
      </c>
      <c r="C101" s="21">
        <f>'County Race 2010'!C101-'County Race 2000'!C101</f>
        <v>-78882</v>
      </c>
      <c r="D101" s="22">
        <f>'County Race 2010'!D101-'County Race 2000'!D101</f>
        <v>39723</v>
      </c>
      <c r="E101" s="22">
        <f>'County Race 2010'!E101-'County Race 2000'!E101</f>
        <v>245</v>
      </c>
      <c r="F101" s="22">
        <f>'County Race 2010'!F101-'County Race 2000'!F101</f>
        <v>11991</v>
      </c>
      <c r="G101" s="22">
        <f>'County Race 2010'!G101-'County Race 2000'!G101</f>
        <v>56</v>
      </c>
      <c r="H101" s="22">
        <f>'County Race 2010'!H101-'County Race 2000'!H101</f>
        <v>3740</v>
      </c>
      <c r="I101" s="22">
        <f>'County Race 2010'!I101-'County Race 2000'!I101</f>
        <v>5766</v>
      </c>
      <c r="J101" s="22">
        <f>'County Race 2010'!J101-'County Race 2000'!J101</f>
        <v>10447</v>
      </c>
      <c r="K101" s="22">
        <f>'County Race 2010'!K101-'County Race 2000'!K101</f>
        <v>66696</v>
      </c>
    </row>
    <row r="102" spans="1:11" s="10" customFormat="1" ht="12.75">
      <c r="A102" s="3" t="s">
        <v>98</v>
      </c>
      <c r="B102" s="21">
        <f>'County Race 2010'!B102-'County Race 2000'!B102</f>
        <v>-386</v>
      </c>
      <c r="C102" s="21">
        <f>'County Race 2010'!C102-'County Race 2000'!C102</f>
        <v>-1252</v>
      </c>
      <c r="D102" s="22">
        <f>'County Race 2010'!D102-'County Race 2000'!D102</f>
        <v>-45</v>
      </c>
      <c r="E102" s="22">
        <f>'County Race 2010'!E102-'County Race 2000'!E102</f>
        <v>2</v>
      </c>
      <c r="F102" s="22">
        <f>'County Race 2010'!F102-'County Race 2000'!F102</f>
        <v>40</v>
      </c>
      <c r="G102" s="22">
        <f>'County Race 2010'!G102-'County Race 2000'!G102</f>
        <v>108</v>
      </c>
      <c r="H102" s="22">
        <f>'County Race 2010'!H102-'County Race 2000'!H102</f>
        <v>584</v>
      </c>
      <c r="I102" s="22">
        <f>'County Race 2010'!I102-'County Race 2000'!I102</f>
        <v>177</v>
      </c>
      <c r="J102" s="22">
        <f>'County Race 2010'!J102-'County Race 2000'!J102</f>
        <v>875</v>
      </c>
      <c r="K102" s="22">
        <f>'County Race 2010'!K102-'County Race 2000'!K102</f>
        <v>1096</v>
      </c>
    </row>
    <row r="103" spans="1:11" s="10" customFormat="1" ht="12.75">
      <c r="A103" s="3" t="s">
        <v>99</v>
      </c>
      <c r="B103" s="21">
        <f>'County Race 2010'!B103-'County Race 2000'!B103</f>
        <v>261</v>
      </c>
      <c r="C103" s="21">
        <f>'County Race 2010'!C103-'County Race 2000'!C103</f>
        <v>264</v>
      </c>
      <c r="D103" s="22">
        <f>'County Race 2010'!D103-'County Race 2000'!D103</f>
        <v>-1</v>
      </c>
      <c r="E103" s="22">
        <f>'County Race 2010'!E103-'County Race 2000'!E103</f>
        <v>-6</v>
      </c>
      <c r="F103" s="22">
        <f>'County Race 2010'!F103-'County Race 2000'!F103</f>
        <v>3</v>
      </c>
      <c r="G103" s="22">
        <f>'County Race 2010'!G103-'County Race 2000'!G103</f>
        <v>-1</v>
      </c>
      <c r="H103" s="22">
        <f>'County Race 2010'!H103-'County Race 2000'!H103</f>
        <v>1</v>
      </c>
      <c r="I103" s="22">
        <f>'County Race 2010'!I103-'County Race 2000'!I103</f>
        <v>1</v>
      </c>
      <c r="J103" s="22">
        <f>'County Race 2010'!J103-'County Race 2000'!J103</f>
        <v>2</v>
      </c>
      <c r="K103" s="22">
        <f>'County Race 2010'!K103-'County Race 2000'!K103</f>
        <v>-6</v>
      </c>
    </row>
    <row r="104" spans="1:11" s="10" customFormat="1" ht="12.75">
      <c r="A104" s="3" t="s">
        <v>100</v>
      </c>
      <c r="B104" s="21">
        <f>'County Race 2010'!B104-'County Race 2000'!B104</f>
        <v>-140</v>
      </c>
      <c r="C104" s="21">
        <f>'County Race 2010'!C104-'County Race 2000'!C104</f>
        <v>-148</v>
      </c>
      <c r="D104" s="22">
        <f>'County Race 2010'!D104-'County Race 2000'!D104</f>
        <v>-7</v>
      </c>
      <c r="E104" s="22">
        <f>'County Race 2010'!E104-'County Race 2000'!E104</f>
        <v>5</v>
      </c>
      <c r="F104" s="22">
        <f>'County Race 2010'!F104-'County Race 2000'!F104</f>
        <v>7</v>
      </c>
      <c r="G104" s="22">
        <f>'County Race 2010'!G104-'County Race 2000'!G104</f>
        <v>-1</v>
      </c>
      <c r="H104" s="22">
        <f>'County Race 2010'!H104-'County Race 2000'!H104</f>
        <v>10</v>
      </c>
      <c r="I104" s="22">
        <f>'County Race 2010'!I104-'County Race 2000'!I104</f>
        <v>-6</v>
      </c>
      <c r="J104" s="22">
        <f>'County Race 2010'!J104-'County Race 2000'!J104</f>
        <v>-9</v>
      </c>
      <c r="K104" s="22">
        <f>'County Race 2010'!K104-'County Race 2000'!K104</f>
        <v>-10</v>
      </c>
    </row>
    <row r="105" spans="1:11" s="10" customFormat="1" ht="12.75">
      <c r="A105" s="3" t="s">
        <v>101</v>
      </c>
      <c r="B105" s="21">
        <f>'County Race 2010'!B105-'County Race 2000'!B105</f>
        <v>-1231</v>
      </c>
      <c r="C105" s="21">
        <f>'County Race 2010'!C105-'County Race 2000'!C105</f>
        <v>-1836</v>
      </c>
      <c r="D105" s="22">
        <f>'County Race 2010'!D105-'County Race 2000'!D105</f>
        <v>222</v>
      </c>
      <c r="E105" s="22">
        <f>'County Race 2010'!E105-'County Race 2000'!E105</f>
        <v>-30</v>
      </c>
      <c r="F105" s="22">
        <f>'County Race 2010'!F105-'County Race 2000'!F105</f>
        <v>40</v>
      </c>
      <c r="G105" s="22">
        <f>'County Race 2010'!G105-'County Race 2000'!G105</f>
        <v>7</v>
      </c>
      <c r="H105" s="22">
        <f>'County Race 2010'!H105-'County Race 2000'!H105</f>
        <v>95</v>
      </c>
      <c r="I105" s="22">
        <f>'County Race 2010'!I105-'County Race 2000'!I105</f>
        <v>271</v>
      </c>
      <c r="J105" s="22">
        <f>'County Race 2010'!J105-'County Race 2000'!J105</f>
        <v>257</v>
      </c>
      <c r="K105" s="22">
        <f>'County Race 2010'!K105-'County Race 2000'!K105</f>
        <v>733</v>
      </c>
    </row>
    <row r="106" spans="1:11" s="10" customFormat="1" ht="12.75">
      <c r="A106" s="3" t="s">
        <v>102</v>
      </c>
      <c r="B106" s="21">
        <f>'County Race 2010'!B106-'County Race 2000'!B106</f>
        <v>117</v>
      </c>
      <c r="C106" s="21">
        <f>'County Race 2010'!C106-'County Race 2000'!C106</f>
        <v>191</v>
      </c>
      <c r="D106" s="22">
        <f>'County Race 2010'!D106-'County Race 2000'!D106</f>
        <v>3</v>
      </c>
      <c r="E106" s="22">
        <f>'County Race 2010'!E106-'County Race 2000'!E106</f>
        <v>-75</v>
      </c>
      <c r="F106" s="22">
        <f>'County Race 2010'!F106-'County Race 2000'!F106</f>
        <v>11</v>
      </c>
      <c r="G106" s="22">
        <f>'County Race 2010'!G106-'County Race 2000'!G106</f>
        <v>-2</v>
      </c>
      <c r="H106" s="22">
        <f>'County Race 2010'!H106-'County Race 2000'!H106</f>
        <v>21</v>
      </c>
      <c r="I106" s="22">
        <f>'County Race 2010'!I106-'County Race 2000'!I106</f>
        <v>-32</v>
      </c>
      <c r="J106" s="22">
        <f>'County Race 2010'!J106-'County Race 2000'!J106</f>
        <v>62</v>
      </c>
      <c r="K106" s="22">
        <f>'County Race 2010'!K106-'County Race 2000'!K106</f>
        <v>-33</v>
      </c>
    </row>
    <row r="107" spans="1:11" s="10" customFormat="1" ht="12.75">
      <c r="A107" s="3" t="s">
        <v>103</v>
      </c>
      <c r="B107" s="21">
        <f>'County Race 2010'!B107-'County Race 2000'!B107</f>
        <v>-426</v>
      </c>
      <c r="C107" s="21">
        <f>'County Race 2010'!C107-'County Race 2000'!C107</f>
        <v>-405</v>
      </c>
      <c r="D107" s="22">
        <f>'County Race 2010'!D107-'County Race 2000'!D107</f>
        <v>-34</v>
      </c>
      <c r="E107" s="22">
        <f>'County Race 2010'!E107-'County Race 2000'!E107</f>
        <v>-8</v>
      </c>
      <c r="F107" s="22">
        <f>'County Race 2010'!F107-'County Race 2000'!F107</f>
        <v>6</v>
      </c>
      <c r="G107" s="22">
        <f>'County Race 2010'!G107-'County Race 2000'!G107</f>
        <v>0</v>
      </c>
      <c r="H107" s="22">
        <f>'County Race 2010'!H107-'County Race 2000'!H107</f>
        <v>8</v>
      </c>
      <c r="I107" s="22">
        <f>'County Race 2010'!I107-'County Race 2000'!I107</f>
        <v>7</v>
      </c>
      <c r="J107" s="22">
        <f>'County Race 2010'!J107-'County Race 2000'!J107</f>
        <v>28</v>
      </c>
      <c r="K107" s="22">
        <f>'County Race 2010'!K107-'County Race 2000'!K107</f>
        <v>0</v>
      </c>
    </row>
    <row r="108" spans="1:11" s="10" customFormat="1" ht="12.75">
      <c r="A108" s="3" t="s">
        <v>104</v>
      </c>
      <c r="B108" s="21">
        <f>'County Race 2010'!B108-'County Race 2000'!B108</f>
        <v>263</v>
      </c>
      <c r="C108" s="21">
        <f>'County Race 2010'!C108-'County Race 2000'!C108</f>
        <v>235</v>
      </c>
      <c r="D108" s="22">
        <f>'County Race 2010'!D108-'County Race 2000'!D108</f>
        <v>5</v>
      </c>
      <c r="E108" s="22">
        <f>'County Race 2010'!E108-'County Race 2000'!E108</f>
        <v>-9</v>
      </c>
      <c r="F108" s="22">
        <f>'County Race 2010'!F108-'County Race 2000'!F108</f>
        <v>23</v>
      </c>
      <c r="G108" s="22">
        <f>'County Race 2010'!G108-'County Race 2000'!G108</f>
        <v>1</v>
      </c>
      <c r="H108" s="22">
        <f>'County Race 2010'!H108-'County Race 2000'!H108</f>
        <v>5</v>
      </c>
      <c r="I108" s="22">
        <f>'County Race 2010'!I108-'County Race 2000'!I108</f>
        <v>3</v>
      </c>
      <c r="J108" s="22">
        <f>'County Race 2010'!J108-'County Race 2000'!J108</f>
        <v>125</v>
      </c>
      <c r="K108" s="22">
        <f>'County Race 2010'!K108-'County Race 2000'!K108</f>
        <v>104</v>
      </c>
    </row>
    <row r="109" spans="1:11" s="10" customFormat="1" ht="12.75">
      <c r="A109" s="3" t="s">
        <v>105</v>
      </c>
      <c r="B109" s="21">
        <f>'County Race 2010'!B109-'County Race 2000'!B109</f>
        <v>3544</v>
      </c>
      <c r="C109" s="21">
        <f>'County Race 2010'!C109-'County Race 2000'!C109</f>
        <v>3316</v>
      </c>
      <c r="D109" s="22">
        <f>'County Race 2010'!D109-'County Race 2000'!D109</f>
        <v>32</v>
      </c>
      <c r="E109" s="22">
        <f>'County Race 2010'!E109-'County Race 2000'!E109</f>
        <v>7</v>
      </c>
      <c r="F109" s="22">
        <f>'County Race 2010'!F109-'County Race 2000'!F109</f>
        <v>44</v>
      </c>
      <c r="G109" s="22">
        <f>'County Race 2010'!G109-'County Race 2000'!G109</f>
        <v>0</v>
      </c>
      <c r="H109" s="22">
        <f>'County Race 2010'!H109-'County Race 2000'!H109</f>
        <v>53</v>
      </c>
      <c r="I109" s="22">
        <f>'County Race 2010'!I109-'County Race 2000'!I109</f>
        <v>92</v>
      </c>
      <c r="J109" s="22">
        <f>'County Race 2010'!J109-'County Race 2000'!J109</f>
        <v>255</v>
      </c>
      <c r="K109" s="22">
        <f>'County Race 2010'!K109-'County Race 2000'!K109</f>
        <v>403</v>
      </c>
    </row>
    <row r="110" spans="1:11" s="10" customFormat="1" ht="12.75">
      <c r="A110" s="3" t="s">
        <v>106</v>
      </c>
      <c r="B110" s="21">
        <f>'County Race 2010'!B110-'County Race 2000'!B110</f>
        <v>-505</v>
      </c>
      <c r="C110" s="21">
        <f>'County Race 2010'!C110-'County Race 2000'!C110</f>
        <v>-898</v>
      </c>
      <c r="D110" s="22">
        <f>'County Race 2010'!D110-'County Race 2000'!D110</f>
        <v>24</v>
      </c>
      <c r="E110" s="22">
        <f>'County Race 2010'!E110-'County Race 2000'!E110</f>
        <v>26</v>
      </c>
      <c r="F110" s="22">
        <f>'County Race 2010'!F110-'County Race 2000'!F110</f>
        <v>-2</v>
      </c>
      <c r="G110" s="22">
        <f>'County Race 2010'!G110-'County Race 2000'!G110</f>
        <v>4</v>
      </c>
      <c r="H110" s="22">
        <f>'County Race 2010'!H110-'County Race 2000'!H110</f>
        <v>326</v>
      </c>
      <c r="I110" s="22">
        <f>'County Race 2010'!I110-'County Race 2000'!I110</f>
        <v>15</v>
      </c>
      <c r="J110" s="22">
        <f>'County Race 2010'!J110-'County Race 2000'!J110</f>
        <v>614</v>
      </c>
      <c r="K110" s="22">
        <f>'County Race 2010'!K110-'County Race 2000'!K110</f>
        <v>653</v>
      </c>
    </row>
    <row r="111" spans="1:11" s="10" customFormat="1" ht="12.75">
      <c r="A111" s="3" t="s">
        <v>107</v>
      </c>
      <c r="B111" s="21">
        <f>'County Race 2010'!B111-'County Race 2000'!B111</f>
        <v>11972</v>
      </c>
      <c r="C111" s="21">
        <f>'County Race 2010'!C111-'County Race 2000'!C111</f>
        <v>10173</v>
      </c>
      <c r="D111" s="22">
        <f>'County Race 2010'!D111-'County Race 2000'!D111</f>
        <v>311</v>
      </c>
      <c r="E111" s="22">
        <f>'County Race 2010'!E111-'County Race 2000'!E111</f>
        <v>63</v>
      </c>
      <c r="F111" s="22">
        <f>'County Race 2010'!F111-'County Race 2000'!F111</f>
        <v>201</v>
      </c>
      <c r="G111" s="22">
        <f>'County Race 2010'!G111-'County Race 2000'!G111</f>
        <v>25</v>
      </c>
      <c r="H111" s="22">
        <f>'County Race 2010'!H111-'County Race 2000'!H111</f>
        <v>635</v>
      </c>
      <c r="I111" s="22">
        <f>'County Race 2010'!I111-'County Race 2000'!I111</f>
        <v>564</v>
      </c>
      <c r="J111" s="22">
        <f>'County Race 2010'!J111-'County Race 2000'!J111</f>
        <v>1532</v>
      </c>
      <c r="K111" s="22">
        <f>'County Race 2010'!K111-'County Race 2000'!K111</f>
        <v>2540</v>
      </c>
    </row>
    <row r="112" spans="1:11" s="10" customFormat="1" ht="12.75">
      <c r="A112" s="3" t="s">
        <v>108</v>
      </c>
      <c r="B112" s="21">
        <f>'County Race 2010'!B112-'County Race 2000'!B112</f>
        <v>3005</v>
      </c>
      <c r="C112" s="21">
        <f>'County Race 2010'!C112-'County Race 2000'!C112</f>
        <v>2142</v>
      </c>
      <c r="D112" s="22">
        <f>'County Race 2010'!D112-'County Race 2000'!D112</f>
        <v>827</v>
      </c>
      <c r="E112" s="22">
        <f>'County Race 2010'!E112-'County Race 2000'!E112</f>
        <v>-41</v>
      </c>
      <c r="F112" s="22">
        <f>'County Race 2010'!F112-'County Race 2000'!F112</f>
        <v>3</v>
      </c>
      <c r="G112" s="22">
        <f>'County Race 2010'!G112-'County Race 2000'!G112</f>
        <v>4</v>
      </c>
      <c r="H112" s="22">
        <f>'County Race 2010'!H112-'County Race 2000'!H112</f>
        <v>12</v>
      </c>
      <c r="I112" s="22">
        <f>'County Race 2010'!I112-'County Race 2000'!I112</f>
        <v>58</v>
      </c>
      <c r="J112" s="22">
        <f>'County Race 2010'!J112-'County Race 2000'!J112</f>
        <v>204</v>
      </c>
      <c r="K112" s="22">
        <f>'County Race 2010'!K112-'County Race 2000'!K112</f>
        <v>1029</v>
      </c>
    </row>
    <row r="113" spans="1:11" s="10" customFormat="1" ht="12.75">
      <c r="A113" s="3" t="s">
        <v>109</v>
      </c>
      <c r="B113" s="21">
        <f>'County Race 2010'!B113-'County Race 2000'!B113</f>
        <v>705</v>
      </c>
      <c r="C113" s="21">
        <f>'County Race 2010'!C113-'County Race 2000'!C113</f>
        <v>570</v>
      </c>
      <c r="D113" s="22">
        <f>'County Race 2010'!D113-'County Race 2000'!D113</f>
        <v>-23</v>
      </c>
      <c r="E113" s="22">
        <f>'County Race 2010'!E113-'County Race 2000'!E113</f>
        <v>-7</v>
      </c>
      <c r="F113" s="22">
        <f>'County Race 2010'!F113-'County Race 2000'!F113</f>
        <v>41</v>
      </c>
      <c r="G113" s="22">
        <f>'County Race 2010'!G113-'County Race 2000'!G113</f>
        <v>1</v>
      </c>
      <c r="H113" s="22">
        <f>'County Race 2010'!H113-'County Race 2000'!H113</f>
        <v>23</v>
      </c>
      <c r="I113" s="22">
        <f>'County Race 2010'!I113-'County Race 2000'!I113</f>
        <v>100</v>
      </c>
      <c r="J113" s="22">
        <f>'County Race 2010'!J113-'County Race 2000'!J113</f>
        <v>164</v>
      </c>
      <c r="K113" s="22">
        <f>'County Race 2010'!K113-'County Race 2000'!K113</f>
        <v>250</v>
      </c>
    </row>
    <row r="114" spans="1:11" s="10" customFormat="1" ht="12.75">
      <c r="A114" s="3" t="s">
        <v>110</v>
      </c>
      <c r="B114" s="21">
        <f>'County Race 2010'!B114-'County Race 2000'!B114</f>
        <v>7988</v>
      </c>
      <c r="C114" s="21">
        <f>'County Race 2010'!C114-'County Race 2000'!C114</f>
        <v>7168</v>
      </c>
      <c r="D114" s="22">
        <f>'County Race 2010'!D114-'County Race 2000'!D114</f>
        <v>145</v>
      </c>
      <c r="E114" s="22">
        <f>'County Race 2010'!E114-'County Race 2000'!E114</f>
        <v>23</v>
      </c>
      <c r="F114" s="22">
        <f>'County Race 2010'!F114-'County Race 2000'!F114</f>
        <v>77</v>
      </c>
      <c r="G114" s="22">
        <f>'County Race 2010'!G114-'County Race 2000'!G114</f>
        <v>7</v>
      </c>
      <c r="H114" s="22">
        <f>'County Race 2010'!H114-'County Race 2000'!H114</f>
        <v>243</v>
      </c>
      <c r="I114" s="22">
        <f>'County Race 2010'!I114-'County Race 2000'!I114</f>
        <v>325</v>
      </c>
      <c r="J114" s="22">
        <f>'County Race 2010'!J114-'County Race 2000'!J114</f>
        <v>643</v>
      </c>
      <c r="K114" s="22">
        <f>'County Race 2010'!K114-'County Race 2000'!K114</f>
        <v>1117</v>
      </c>
    </row>
    <row r="115" spans="1:11" s="10" customFormat="1" ht="12.75">
      <c r="A115" s="3" t="s">
        <v>111</v>
      </c>
      <c r="B115" s="21">
        <f>'County Race 2010'!B115-'County Race 2000'!B115</f>
        <v>1851</v>
      </c>
      <c r="C115" s="21">
        <f>'County Race 2010'!C115-'County Race 2000'!C115</f>
        <v>1856</v>
      </c>
      <c r="D115" s="22">
        <f>'County Race 2010'!D115-'County Race 2000'!D115</f>
        <v>-21</v>
      </c>
      <c r="E115" s="22">
        <f>'County Race 2010'!E115-'County Race 2000'!E115</f>
        <v>-55</v>
      </c>
      <c r="F115" s="22">
        <f>'County Race 2010'!F115-'County Race 2000'!F115</f>
        <v>13</v>
      </c>
      <c r="G115" s="22">
        <f>'County Race 2010'!G115-'County Race 2000'!G115</f>
        <v>3</v>
      </c>
      <c r="H115" s="22">
        <f>'County Race 2010'!H115-'County Race 2000'!H115</f>
        <v>1</v>
      </c>
      <c r="I115" s="22">
        <f>'County Race 2010'!I115-'County Race 2000'!I115</f>
        <v>54</v>
      </c>
      <c r="J115" s="22">
        <f>'County Race 2010'!J115-'County Race 2000'!J115</f>
        <v>85</v>
      </c>
      <c r="K115" s="22">
        <f>'County Race 2010'!K115-'County Race 2000'!K115</f>
        <v>41</v>
      </c>
    </row>
    <row r="116" spans="1:11" s="10" customFormat="1" ht="12.75">
      <c r="A116" s="3" t="s">
        <v>112</v>
      </c>
      <c r="B116" s="21">
        <f>'County Race 2010'!B116-'County Race 2000'!B116</f>
        <v>262</v>
      </c>
      <c r="C116" s="21">
        <f>'County Race 2010'!C116-'County Race 2000'!C116</f>
        <v>187</v>
      </c>
      <c r="D116" s="22">
        <f>'County Race 2010'!D116-'County Race 2000'!D116</f>
        <v>16</v>
      </c>
      <c r="E116" s="22">
        <f>'County Race 2010'!E116-'County Race 2000'!E116</f>
        <v>-21</v>
      </c>
      <c r="F116" s="22">
        <f>'County Race 2010'!F116-'County Race 2000'!F116</f>
        <v>17</v>
      </c>
      <c r="G116" s="22">
        <f>'County Race 2010'!G116-'County Race 2000'!G116</f>
        <v>-2</v>
      </c>
      <c r="H116" s="22">
        <f>'County Race 2010'!H116-'County Race 2000'!H116</f>
        <v>30</v>
      </c>
      <c r="I116" s="22">
        <f>'County Race 2010'!I116-'County Race 2000'!I116</f>
        <v>35</v>
      </c>
      <c r="J116" s="22">
        <f>'County Race 2010'!J116-'County Race 2000'!J116</f>
        <v>75</v>
      </c>
      <c r="K116" s="22">
        <f>'County Race 2010'!K116-'County Race 2000'!K116</f>
        <v>108</v>
      </c>
    </row>
    <row r="117" spans="1:11" s="10" customFormat="1" ht="12.75">
      <c r="A117" s="3" t="s">
        <v>113</v>
      </c>
      <c r="B117" s="21">
        <f>'County Race 2010'!B117-'County Race 2000'!B117</f>
        <v>5157</v>
      </c>
      <c r="C117" s="21">
        <f>'County Race 2010'!C117-'County Race 2000'!C117</f>
        <v>4989</v>
      </c>
      <c r="D117" s="22">
        <f>'County Race 2010'!D117-'County Race 2000'!D117</f>
        <v>-33</v>
      </c>
      <c r="E117" s="22">
        <f>'County Race 2010'!E117-'County Race 2000'!E117</f>
        <v>41</v>
      </c>
      <c r="F117" s="22">
        <f>'County Race 2010'!F117-'County Race 2000'!F117</f>
        <v>-7</v>
      </c>
      <c r="G117" s="22">
        <f>'County Race 2010'!G117-'County Race 2000'!G117</f>
        <v>0</v>
      </c>
      <c r="H117" s="22">
        <f>'County Race 2010'!H117-'County Race 2000'!H117</f>
        <v>40</v>
      </c>
      <c r="I117" s="22">
        <f>'County Race 2010'!I117-'County Race 2000'!I117</f>
        <v>127</v>
      </c>
      <c r="J117" s="22">
        <f>'County Race 2010'!J117-'County Race 2000'!J117</f>
        <v>212</v>
      </c>
      <c r="K117" s="22">
        <f>'County Race 2010'!K117-'County Race 2000'!K117</f>
        <v>295</v>
      </c>
    </row>
    <row r="118" spans="1:11" s="10" customFormat="1" ht="12.75">
      <c r="A118" s="3" t="s">
        <v>114</v>
      </c>
      <c r="B118" s="21">
        <f>'County Race 2010'!B118-'County Race 2000'!B118</f>
        <v>-211</v>
      </c>
      <c r="C118" s="21">
        <f>'County Race 2010'!C118-'County Race 2000'!C118</f>
        <v>-237</v>
      </c>
      <c r="D118" s="22">
        <f>'County Race 2010'!D118-'County Race 2000'!D118</f>
        <v>8</v>
      </c>
      <c r="E118" s="22">
        <f>'County Race 2010'!E118-'County Race 2000'!E118</f>
        <v>-3</v>
      </c>
      <c r="F118" s="22">
        <f>'County Race 2010'!F118-'County Race 2000'!F118</f>
        <v>4</v>
      </c>
      <c r="G118" s="22">
        <f>'County Race 2010'!G118-'County Race 2000'!G118</f>
        <v>0</v>
      </c>
      <c r="H118" s="22">
        <f>'County Race 2010'!H118-'County Race 2000'!H118</f>
        <v>13</v>
      </c>
      <c r="I118" s="22">
        <f>'County Race 2010'!I118-'County Race 2000'!I118</f>
        <v>4</v>
      </c>
      <c r="J118" s="22">
        <f>'County Race 2010'!J118-'County Race 2000'!J118</f>
        <v>16</v>
      </c>
      <c r="K118" s="22">
        <f>'County Race 2010'!K118-'County Race 2000'!K118</f>
        <v>25</v>
      </c>
    </row>
    <row r="119" spans="1:11" s="10" customFormat="1" ht="12.75">
      <c r="A119" s="3" t="s">
        <v>115</v>
      </c>
      <c r="B119" s="21">
        <f>'County Race 2010'!B119-'County Race 2000'!B119</f>
        <v>860</v>
      </c>
      <c r="C119" s="21">
        <f>'County Race 2010'!C119-'County Race 2000'!C119</f>
        <v>763</v>
      </c>
      <c r="D119" s="22">
        <f>'County Race 2010'!D119-'County Race 2000'!D119</f>
        <v>38</v>
      </c>
      <c r="E119" s="22">
        <f>'County Race 2010'!E119-'County Race 2000'!E119</f>
        <v>-12</v>
      </c>
      <c r="F119" s="22">
        <f>'County Race 2010'!F119-'County Race 2000'!F119</f>
        <v>29</v>
      </c>
      <c r="G119" s="22">
        <f>'County Race 2010'!G119-'County Race 2000'!G119</f>
        <v>7</v>
      </c>
      <c r="H119" s="22">
        <f>'County Race 2010'!H119-'County Race 2000'!H119</f>
        <v>-18</v>
      </c>
      <c r="I119" s="22">
        <f>'County Race 2010'!I119-'County Race 2000'!I119</f>
        <v>53</v>
      </c>
      <c r="J119" s="22">
        <f>'County Race 2010'!J119-'County Race 2000'!J119</f>
        <v>99</v>
      </c>
      <c r="K119" s="22">
        <f>'County Race 2010'!K119-'County Race 2000'!K119</f>
        <v>177</v>
      </c>
    </row>
    <row r="120" spans="1:11" s="10" customFormat="1" ht="12.75">
      <c r="A120" s="4" t="s">
        <v>116</v>
      </c>
      <c r="B120" s="21">
        <f>'County Race 2010'!B120-'County Race 2000'!B120</f>
        <v>-28895</v>
      </c>
      <c r="C120" s="21">
        <f>'County Race 2010'!C120-'County Race 2000'!C120</f>
        <v>-12399</v>
      </c>
      <c r="D120" s="22">
        <f>'County Race 2010'!D120-'County Race 2000'!D120</f>
        <v>-21106</v>
      </c>
      <c r="E120" s="22">
        <f>'County Race 2010'!E120-'County Race 2000'!E120</f>
        <v>-112</v>
      </c>
      <c r="F120" s="22">
        <f>'County Race 2010'!F120-'County Race 2000'!F120</f>
        <v>2400</v>
      </c>
      <c r="G120" s="22">
        <f>'County Race 2010'!G120-'County Race 2000'!G120</f>
        <v>-20</v>
      </c>
      <c r="H120" s="22">
        <f>'County Race 2010'!H120-'County Race 2000'!H120</f>
        <v>1319</v>
      </c>
      <c r="I120" s="22">
        <f>'County Race 2010'!I120-'County Race 2000'!I120</f>
        <v>1023</v>
      </c>
      <c r="J120" s="22">
        <f>'County Race 2010'!J120-'County Race 2000'!J120</f>
        <v>4108</v>
      </c>
      <c r="K120" s="22">
        <f>'County Race 2010'!K120-'County Race 2000'!K120</f>
        <v>-14268</v>
      </c>
    </row>
    <row r="121" spans="1:11" s="10" customFormat="1" ht="2.25" customHeight="1">
      <c r="A121" s="5"/>
      <c r="B121" s="6"/>
      <c r="C121" s="6"/>
      <c r="D121" s="5"/>
      <c r="E121" s="5"/>
      <c r="F121" s="5"/>
      <c r="G121" s="5"/>
      <c r="H121" s="5"/>
      <c r="I121" s="5"/>
      <c r="J121" s="5"/>
      <c r="K121" s="5"/>
    </row>
    <row r="122" spans="1:11" s="10" customFormat="1" ht="12.75">
      <c r="A122" s="7" t="s">
        <v>0</v>
      </c>
      <c r="B122" s="8">
        <f>SUM(B6:B121)</f>
        <v>393716</v>
      </c>
      <c r="C122" s="8">
        <f aca="true" t="shared" si="0" ref="C122:K122">SUM(C6:C121)</f>
        <v>210687</v>
      </c>
      <c r="D122" s="8">
        <f t="shared" si="0"/>
        <v>64000</v>
      </c>
      <c r="E122" s="8">
        <f t="shared" si="0"/>
        <v>2300</v>
      </c>
      <c r="F122" s="8">
        <f t="shared" si="0"/>
        <v>36488</v>
      </c>
      <c r="G122" s="8">
        <f t="shared" si="0"/>
        <v>3083</v>
      </c>
      <c r="H122" s="8">
        <f t="shared" si="0"/>
        <v>34630</v>
      </c>
      <c r="I122" s="8">
        <f t="shared" si="0"/>
        <v>42528</v>
      </c>
      <c r="J122" s="9">
        <f t="shared" si="0"/>
        <v>93878</v>
      </c>
      <c r="K122" s="9">
        <f t="shared" si="0"/>
        <v>229442</v>
      </c>
    </row>
    <row r="123" spans="1:3" ht="6" customHeight="1">
      <c r="A123" s="11"/>
      <c r="B123" s="12"/>
      <c r="C123" s="12"/>
    </row>
    <row r="124" spans="1:3" ht="15">
      <c r="A124" s="13" t="s">
        <v>137</v>
      </c>
      <c r="B124" s="14"/>
      <c r="C124" s="14"/>
    </row>
    <row r="125" spans="1:3" ht="15">
      <c r="A125" s="13" t="s">
        <v>132</v>
      </c>
      <c r="B125" s="14"/>
      <c r="C125" s="14"/>
    </row>
  </sheetData>
  <sheetProtection/>
  <printOptions horizontalCentered="1"/>
  <pageMargins left="0.7" right="0.7" top="0.75" bottom="0.75" header="0.3" footer="0.3"/>
  <pageSetup fitToHeight="0" fitToWidth="1" horizontalDpi="600" verticalDpi="600" orientation="portrait" scale="74" r:id="rId1"/>
  <headerFoot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tabSelected="1" zoomScalePageLayoutView="0" workbookViewId="0" topLeftCell="A1">
      <pane ySplit="5" topLeftCell="A93" activePane="bottomLeft" state="frozen"/>
      <selection pane="topLeft" activeCell="A1" sqref="A1"/>
      <selection pane="bottomLeft" activeCell="O123" sqref="O123"/>
    </sheetView>
  </sheetViews>
  <sheetFormatPr defaultColWidth="9.140625" defaultRowHeight="15"/>
  <cols>
    <col min="1" max="1" width="15.421875" style="15" customWidth="1"/>
    <col min="2" max="10" width="10.7109375" style="24" customWidth="1"/>
    <col min="11" max="11" width="10.7109375" style="25" customWidth="1"/>
    <col min="12" max="16384" width="9.140625" style="26" customWidth="1"/>
  </cols>
  <sheetData>
    <row r="1" spans="1:11" s="17" customFormat="1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6"/>
    </row>
    <row r="2" spans="1:11" s="17" customFormat="1" ht="21">
      <c r="A2" s="1" t="s">
        <v>131</v>
      </c>
      <c r="B2" s="1"/>
      <c r="C2" s="1"/>
      <c r="D2" s="1"/>
      <c r="E2" s="1"/>
      <c r="F2" s="1"/>
      <c r="G2" s="1"/>
      <c r="H2" s="1"/>
      <c r="I2" s="1"/>
      <c r="J2" s="1"/>
      <c r="K2" s="16"/>
    </row>
    <row r="3" spans="1:11" s="17" customFormat="1" ht="21">
      <c r="A3" s="1" t="s">
        <v>126</v>
      </c>
      <c r="B3" s="1"/>
      <c r="C3" s="1"/>
      <c r="D3" s="1"/>
      <c r="E3" s="1"/>
      <c r="F3" s="1"/>
      <c r="G3" s="1"/>
      <c r="H3" s="1"/>
      <c r="I3" s="1"/>
      <c r="J3" s="1"/>
      <c r="K3" s="16"/>
    </row>
    <row r="4" spans="1:3" ht="18.75">
      <c r="A4" s="27"/>
      <c r="B4" s="27"/>
      <c r="C4" s="27"/>
    </row>
    <row r="5" spans="1:11" s="20" customFormat="1" ht="75.75" customHeight="1">
      <c r="A5" s="2" t="s">
        <v>1</v>
      </c>
      <c r="B5" s="18" t="s">
        <v>127</v>
      </c>
      <c r="C5" s="18" t="s">
        <v>117</v>
      </c>
      <c r="D5" s="18" t="s">
        <v>118</v>
      </c>
      <c r="E5" s="18" t="s">
        <v>119</v>
      </c>
      <c r="F5" s="18" t="s">
        <v>120</v>
      </c>
      <c r="G5" s="18" t="s">
        <v>121</v>
      </c>
      <c r="H5" s="18" t="s">
        <v>122</v>
      </c>
      <c r="I5" s="18" t="s">
        <v>123</v>
      </c>
      <c r="J5" s="18" t="s">
        <v>124</v>
      </c>
      <c r="K5" s="19" t="s">
        <v>125</v>
      </c>
    </row>
    <row r="6" spans="1:11" s="10" customFormat="1" ht="12.75">
      <c r="A6" s="3" t="s">
        <v>2</v>
      </c>
      <c r="B6" s="31">
        <f>IF('County Race 2000'!B6=0,"",('County Race - Numerice Change'!B6/'County Race 2000'!B6))</f>
        <v>0.02522320534892101</v>
      </c>
      <c r="C6" s="31">
        <f>IF('County Race 2000'!C6=0,"",('County Race - Numerice Change'!C6/'County Race 2000'!C6))</f>
        <v>0.005599197726892863</v>
      </c>
      <c r="D6" s="31">
        <f>IF('County Race 2000'!D6=0,"",('County Race - Numerice Change'!D6/'County Race 2000'!D6))</f>
        <v>0.36454849498327757</v>
      </c>
      <c r="E6" s="31">
        <f>IF('County Race 2000'!E6=0,"",('County Race - Numerice Change'!E6/'County Race 2000'!E6))</f>
        <v>0.234375</v>
      </c>
      <c r="F6" s="31">
        <f>IF('County Race 2000'!F6=0,"",('County Race - Numerice Change'!F6/'County Race 2000'!F6))</f>
        <v>0.30547550432276654</v>
      </c>
      <c r="G6" s="31">
        <f>IF('County Race 2000'!G6=0,"",('County Race - Numerice Change'!G6/'County Race 2000'!G6))</f>
        <v>0.08333333333333333</v>
      </c>
      <c r="H6" s="31">
        <f>IF('County Race 2000'!H6=0,"",('County Race - Numerice Change'!H6/'County Race 2000'!H6))</f>
        <v>0.4854368932038835</v>
      </c>
      <c r="I6" s="31">
        <f>IF('County Race 2000'!I6=0,"",('County Race - Numerice Change'!I6/'County Race 2000'!I6))</f>
        <v>0.9772727272727273</v>
      </c>
      <c r="J6" s="31">
        <f>IF('County Race 2000'!J6=0,"",('County Race - Numerice Change'!J6/'County Race 2000'!J6))</f>
        <v>0.6603174603174603</v>
      </c>
      <c r="K6" s="31">
        <f>IF('County Race 2000'!K6=0,"",('County Race - Numerice Change'!K6/'County Race 2000'!K6))</f>
        <v>0.4979822437449556</v>
      </c>
    </row>
    <row r="7" spans="1:11" s="10" customFormat="1" ht="12.75">
      <c r="A7" s="3" t="s">
        <v>3</v>
      </c>
      <c r="B7" s="31">
        <f>IF('County Race 2000'!B7=0,"",('County Race - Numerice Change'!B7/'County Race 2000'!B7))</f>
        <v>0.04844773223381033</v>
      </c>
      <c r="C7" s="31">
        <f>IF('County Race 2000'!C7=0,"",('County Race - Numerice Change'!C7/'County Race 2000'!C7))</f>
        <v>0.038089368258859786</v>
      </c>
      <c r="D7" s="31">
        <f>IF('County Race 2000'!D7=0,"",('County Race - Numerice Change'!D7/'County Race 2000'!D7))</f>
        <v>0.043478260869565216</v>
      </c>
      <c r="E7" s="31">
        <f>IF('County Race 2000'!E7=0,"",('County Race - Numerice Change'!E7/'County Race 2000'!E7))</f>
        <v>-0.08928571428571429</v>
      </c>
      <c r="F7" s="31">
        <f>IF('County Race 2000'!F7=0,"",('County Race - Numerice Change'!F7/'County Race 2000'!F7))</f>
        <v>1.027027027027027</v>
      </c>
      <c r="G7" s="31">
        <f>IF('County Race 2000'!G7=0,"",('County Race - Numerice Change'!G7/'County Race 2000'!G7))</f>
        <v>1</v>
      </c>
      <c r="H7" s="31">
        <f>IF('County Race 2000'!H7=0,"",('County Race - Numerice Change'!H7/'County Race 2000'!H7))</f>
        <v>0.8620689655172413</v>
      </c>
      <c r="I7" s="31">
        <f>IF('County Race 2000'!I7=0,"",('County Race - Numerice Change'!I7/'County Race 2000'!I7))</f>
        <v>1.5866666666666667</v>
      </c>
      <c r="J7" s="31">
        <f>IF('County Race 2000'!J7=0,"",('County Race - Numerice Change'!J7/'County Race 2000'!J7))</f>
        <v>1.1014492753623188</v>
      </c>
      <c r="K7" s="31">
        <f>IF('County Race 2000'!K7=0,"",('County Race - Numerice Change'!K7/'County Race 2000'!K7))</f>
        <v>0.790633608815427</v>
      </c>
    </row>
    <row r="8" spans="1:11" s="10" customFormat="1" ht="12.75">
      <c r="A8" s="3" t="s">
        <v>4</v>
      </c>
      <c r="B8" s="31">
        <f>IF('County Race 2000'!B8=0,"",('County Race - Numerice Change'!B8/'County Race 2000'!B8))</f>
        <v>-0.11586314152410575</v>
      </c>
      <c r="C8" s="31">
        <f>IF('County Race 2000'!C8=0,"",('County Race - Numerice Change'!C8/'County Race 2000'!C8))</f>
        <v>-0.10213243546576879</v>
      </c>
      <c r="D8" s="31">
        <f>IF('County Race 2000'!D8=0,"",('County Race - Numerice Change'!D8/'County Race 2000'!D8))</f>
        <v>-0.8712121212121212</v>
      </c>
      <c r="E8" s="31">
        <f>IF('County Race 2000'!E8=0,"",('County Race - Numerice Change'!E8/'County Race 2000'!E8))</f>
        <v>-0.16666666666666666</v>
      </c>
      <c r="F8" s="31">
        <f>IF('County Race 2000'!F8=0,"",('County Race - Numerice Change'!F8/'County Race 2000'!F8))</f>
        <v>0</v>
      </c>
      <c r="G8" s="31">
        <f>IF('County Race 2000'!G8=0,"",('County Race - Numerice Change'!G8/'County Race 2000'!G8))</f>
      </c>
      <c r="H8" s="31">
        <f>IF('County Race 2000'!H8=0,"",('County Race - Numerice Change'!H8/'County Race 2000'!H8))</f>
        <v>-0.75</v>
      </c>
      <c r="I8" s="31">
        <f>IF('County Race 2000'!I8=0,"",('County Race - Numerice Change'!I8/'County Race 2000'!I8))</f>
        <v>1.05</v>
      </c>
      <c r="J8" s="31">
        <f>IF('County Race 2000'!J8=0,"",('County Race - Numerice Change'!J8/'County Race 2000'!J8))</f>
        <v>0.27906976744186046</v>
      </c>
      <c r="K8" s="31">
        <f>IF('County Race 2000'!K8=0,"",('County Race - Numerice Change'!K8/'County Race 2000'!K8))</f>
        <v>-0.410958904109589</v>
      </c>
    </row>
    <row r="9" spans="1:11" s="10" customFormat="1" ht="12.75">
      <c r="A9" s="3" t="s">
        <v>5</v>
      </c>
      <c r="B9" s="31">
        <f>IF('County Race 2000'!B9=0,"",('County Race - Numerice Change'!B9/'County Race 2000'!B9))</f>
        <v>-0.01253239469307237</v>
      </c>
      <c r="C9" s="31">
        <f>IF('County Race 2000'!C9=0,"",('County Race - Numerice Change'!C9/'County Race 2000'!C9))</f>
        <v>-0.026160445067312185</v>
      </c>
      <c r="D9" s="31">
        <f>IF('County Race 2000'!D9=0,"",('County Race - Numerice Change'!D9/'County Race 2000'!D9))</f>
        <v>-0.11457772996234535</v>
      </c>
      <c r="E9" s="31">
        <f>IF('County Race 2000'!E9=0,"",('County Race - Numerice Change'!E9/'County Race 2000'!E9))</f>
        <v>0.3382352941176471</v>
      </c>
      <c r="F9" s="31">
        <f>IF('County Race 2000'!F9=0,"",('County Race - Numerice Change'!F9/'County Race 2000'!F9))</f>
        <v>0.29213483146067415</v>
      </c>
      <c r="G9" s="31">
        <f>IF('County Race 2000'!G9=0,"",('County Race - Numerice Change'!G9/'County Race 2000'!G9))</f>
        <v>0</v>
      </c>
      <c r="H9" s="31">
        <f>IF('County Race 2000'!H9=0,"",('County Race - Numerice Change'!H9/'County Race 2000'!H9))</f>
        <v>4.518518518518518</v>
      </c>
      <c r="I9" s="31">
        <f>IF('County Race 2000'!I9=0,"",('County Race - Numerice Change'!I9/'County Race 2000'!I9))</f>
        <v>0.9298245614035088</v>
      </c>
      <c r="J9" s="31">
        <f>IF('County Race 2000'!J9=0,"",('County Race - Numerice Change'!J9/'County Race 2000'!J9))</f>
        <v>2.5185185185185186</v>
      </c>
      <c r="K9" s="31">
        <f>IF('County Race 2000'!K9=0,"",('County Race - Numerice Change'!K9/'County Race 2000'!K9))</f>
        <v>0.20098846787479407</v>
      </c>
    </row>
    <row r="10" spans="1:11" s="10" customFormat="1" ht="12.75">
      <c r="A10" s="3" t="s">
        <v>6</v>
      </c>
      <c r="B10" s="31">
        <f>IF('County Race 2000'!B10=0,"",('County Race - Numerice Change'!B10/'County Race 2000'!B10))</f>
        <v>0.046662746251102616</v>
      </c>
      <c r="C10" s="31">
        <f>IF('County Race 2000'!C10=0,"",('County Race - Numerice Change'!C10/'County Race 2000'!C10))</f>
        <v>0.024782024438263696</v>
      </c>
      <c r="D10" s="31">
        <f>IF('County Race 2000'!D10=0,"",('County Race - Numerice Change'!D10/'County Race 2000'!D10))</f>
        <v>1.7435897435897436</v>
      </c>
      <c r="E10" s="31">
        <f>IF('County Race 2000'!E10=0,"",('County Race - Numerice Change'!E10/'County Race 2000'!E10))</f>
        <v>0.08561643835616438</v>
      </c>
      <c r="F10" s="31">
        <f>IF('County Race 2000'!F10=0,"",('County Race - Numerice Change'!F10/'County Race 2000'!F10))</f>
        <v>4.131868131868132</v>
      </c>
      <c r="G10" s="31">
        <f>IF('County Race 2000'!G10=0,"",('County Race - Numerice Change'!G10/'County Race 2000'!G10))</f>
        <v>-0.2727272727272727</v>
      </c>
      <c r="H10" s="31">
        <f>IF('County Race 2000'!H10=0,"",('County Race - Numerice Change'!H10/'County Race 2000'!H10))</f>
        <v>0.11382113821138211</v>
      </c>
      <c r="I10" s="31">
        <f>IF('County Race 2000'!I10=0,"",('County Race - Numerice Change'!I10/'County Race 2000'!I10))</f>
        <v>0.4288747346072187</v>
      </c>
      <c r="J10" s="31">
        <f>IF('County Race 2000'!J10=0,"",('County Race - Numerice Change'!J10/'County Race 2000'!J10))</f>
        <v>0.6024518388791593</v>
      </c>
      <c r="K10" s="31">
        <f>IF('County Race 2000'!K10=0,"",('County Race - Numerice Change'!K10/'County Race 2000'!K10))</f>
        <v>0.6212361331220285</v>
      </c>
    </row>
    <row r="11" spans="1:11" s="10" customFormat="1" ht="12.75">
      <c r="A11" s="3" t="s">
        <v>7</v>
      </c>
      <c r="B11" s="31">
        <f>IF('County Race 2000'!B11=0,"",('County Race - Numerice Change'!B11/'County Race 2000'!B11))</f>
        <v>-0.011083645642293277</v>
      </c>
      <c r="C11" s="31">
        <f>IF('County Race 2000'!C11=0,"",('County Race - Numerice Change'!C11/'County Race 2000'!C11))</f>
        <v>-0.03027311615663047</v>
      </c>
      <c r="D11" s="31">
        <f>IF('County Race 2000'!D11=0,"",('County Race - Numerice Change'!D11/'County Race 2000'!D11))</f>
        <v>0.3055555555555556</v>
      </c>
      <c r="E11" s="31">
        <f>IF('County Race 2000'!E11=0,"",('County Race - Numerice Change'!E11/'County Race 2000'!E11))</f>
        <v>0.36538461538461536</v>
      </c>
      <c r="F11" s="31">
        <f>IF('County Race 2000'!F11=0,"",('County Race - Numerice Change'!F11/'County Race 2000'!F11))</f>
        <v>-0.17142857142857143</v>
      </c>
      <c r="G11" s="31">
        <f>IF('County Race 2000'!G11=0,"",('County Race - Numerice Change'!G11/'County Race 2000'!G11))</f>
        <v>-0.6666666666666666</v>
      </c>
      <c r="H11" s="31">
        <f>IF('County Race 2000'!H11=0,"",('County Race - Numerice Change'!H11/'County Race 2000'!H11))</f>
        <v>4.0588235294117645</v>
      </c>
      <c r="I11" s="31">
        <f>IF('County Race 2000'!I11=0,"",('County Race - Numerice Change'!I11/'County Race 2000'!I11))</f>
        <v>0.6906077348066298</v>
      </c>
      <c r="J11" s="31">
        <f>IF('County Race 2000'!J11=0,"",('County Race - Numerice Change'!J11/'County Race 2000'!J11))</f>
        <v>0.9411764705882353</v>
      </c>
      <c r="K11" s="31">
        <f>IF('County Race 2000'!K11=0,"",('County Race - Numerice Change'!K11/'County Race 2000'!K11))</f>
        <v>0.5075593952483801</v>
      </c>
    </row>
    <row r="12" spans="1:11" s="10" customFormat="1" ht="12.75">
      <c r="A12" s="3" t="s">
        <v>8</v>
      </c>
      <c r="B12" s="31">
        <f>IF('County Race 2000'!B12=0,"",('County Race - Numerice Change'!B12/'County Race 2000'!B12))</f>
        <v>0.023779499189335255</v>
      </c>
      <c r="C12" s="31">
        <f>IF('County Race 2000'!C12=0,"",('County Race - Numerice Change'!C12/'County Race 2000'!C12))</f>
        <v>0.01579466929911155</v>
      </c>
      <c r="D12" s="31">
        <f>IF('County Race 2000'!D12=0,"",('County Race - Numerice Change'!D12/'County Race 2000'!D12))</f>
        <v>0.48514851485148514</v>
      </c>
      <c r="E12" s="31">
        <f>IF('County Race 2000'!E12=0,"",('County Race - Numerice Change'!E12/'County Race 2000'!E12))</f>
        <v>0.050505050505050504</v>
      </c>
      <c r="F12" s="31">
        <f>IF('County Race 2000'!F12=0,"",('County Race - Numerice Change'!F12/'County Race 2000'!F12))</f>
        <v>0.08</v>
      </c>
      <c r="G12" s="31">
        <f>IF('County Race 2000'!G12=0,"",('County Race - Numerice Change'!G12/'County Race 2000'!G12))</f>
        <v>0</v>
      </c>
      <c r="H12" s="31">
        <f>IF('County Race 2000'!H12=0,"",('County Race - Numerice Change'!H12/'County Race 2000'!H12))</f>
        <v>0.015384615384615385</v>
      </c>
      <c r="I12" s="31">
        <f>IF('County Race 2000'!I12=0,"",('County Race - Numerice Change'!I12/'County Race 2000'!I12))</f>
        <v>0.5424836601307189</v>
      </c>
      <c r="J12" s="31">
        <f>IF('County Race 2000'!J12=0,"",('County Race - Numerice Change'!J12/'County Race 2000'!J12))</f>
        <v>0.5363128491620112</v>
      </c>
      <c r="K12" s="31">
        <f>IF('County Race 2000'!K12=0,"",('County Race - Numerice Change'!K12/'County Race 2000'!K12))</f>
        <v>0.3970315398886827</v>
      </c>
    </row>
    <row r="13" spans="1:11" s="10" customFormat="1" ht="12.75">
      <c r="A13" s="3" t="s">
        <v>9</v>
      </c>
      <c r="B13" s="31">
        <f>IF('County Race 2000'!B13=0,"",('County Race - Numerice Change'!B13/'County Race 2000'!B13))</f>
        <v>0.10919674039580908</v>
      </c>
      <c r="C13" s="31">
        <f>IF('County Race 2000'!C13=0,"",('County Race - Numerice Change'!C13/'County Race 2000'!C13))</f>
        <v>0.09970291146761735</v>
      </c>
      <c r="D13" s="31">
        <f>IF('County Race 2000'!D13=0,"",('County Race - Numerice Change'!D13/'County Race 2000'!D13))</f>
        <v>1.32</v>
      </c>
      <c r="E13" s="31">
        <f>IF('County Race 2000'!E13=0,"",('County Race - Numerice Change'!E13/'County Race 2000'!E13))</f>
        <v>0.2857142857142857</v>
      </c>
      <c r="F13" s="31">
        <f>IF('County Race 2000'!F13=0,"",('County Race - Numerice Change'!F13/'County Race 2000'!F13))</f>
        <v>1.4545454545454546</v>
      </c>
      <c r="G13" s="31">
        <f>IF('County Race 2000'!G13=0,"",('County Race - Numerice Change'!G13/'County Race 2000'!G13))</f>
        <v>1.5</v>
      </c>
      <c r="H13" s="31">
        <f>IF('County Race 2000'!H13=0,"",('County Race - Numerice Change'!H13/'County Race 2000'!H13))</f>
        <v>1.8095238095238095</v>
      </c>
      <c r="I13" s="31">
        <f>IF('County Race 2000'!I13=0,"",('County Race - Numerice Change'!I13/'County Race 2000'!I13))</f>
        <v>0.3492063492063492</v>
      </c>
      <c r="J13" s="31">
        <f>IF('County Race 2000'!J13=0,"",('County Race - Numerice Change'!J13/'County Race 2000'!J13))</f>
        <v>0.9019607843137255</v>
      </c>
      <c r="K13" s="31">
        <f>IF('County Race 2000'!K13=0,"",('County Race - Numerice Change'!K13/'County Race 2000'!K13))</f>
        <v>0.5817409766454352</v>
      </c>
    </row>
    <row r="14" spans="1:11" s="10" customFormat="1" ht="12.75">
      <c r="A14" s="3" t="s">
        <v>10</v>
      </c>
      <c r="B14" s="31">
        <f>IF('County Race 2000'!B14=0,"",('County Race - Numerice Change'!B14/'County Race 2000'!B14))</f>
        <v>0.02776623160694987</v>
      </c>
      <c r="C14" s="31">
        <f>IF('County Race 2000'!C14=0,"",('County Race - Numerice Change'!C14/'County Race 2000'!C14))</f>
        <v>0.02915922808807277</v>
      </c>
      <c r="D14" s="31">
        <f>IF('County Race 2000'!D14=0,"",('County Race - Numerice Change'!D14/'County Race 2000'!D14))</f>
        <v>0.28</v>
      </c>
      <c r="E14" s="31">
        <f>IF('County Race 2000'!E14=0,"",('County Race - Numerice Change'!E14/'County Race 2000'!E14))</f>
        <v>-0.11494252873563218</v>
      </c>
      <c r="F14" s="31">
        <f>IF('County Race 2000'!F14=0,"",('County Race - Numerice Change'!F14/'County Race 2000'!F14))</f>
        <v>0</v>
      </c>
      <c r="G14" s="31">
        <f>IF('County Race 2000'!G14=0,"",('County Race - Numerice Change'!G14/'County Race 2000'!G14))</f>
      </c>
      <c r="H14" s="31">
        <f>IF('County Race 2000'!H14=0,"",('County Race - Numerice Change'!H14/'County Race 2000'!H14))</f>
        <v>0.125</v>
      </c>
      <c r="I14" s="31">
        <f>IF('County Race 2000'!I14=0,"",('County Race - Numerice Change'!I14/'County Race 2000'!I14))</f>
        <v>-0.07142857142857142</v>
      </c>
      <c r="J14" s="31">
        <f>IF('County Race 2000'!J14=0,"",('County Race - Numerice Change'!J14/'County Race 2000'!J14))</f>
        <v>0.4411764705882353</v>
      </c>
      <c r="K14" s="31">
        <f>IF('County Race 2000'!K14=0,"",('County Race - Numerice Change'!K14/'County Race 2000'!K14))</f>
        <v>0.03492063492063492</v>
      </c>
    </row>
    <row r="15" spans="1:11" s="10" customFormat="1" ht="12.75">
      <c r="A15" s="3" t="s">
        <v>11</v>
      </c>
      <c r="B15" s="31">
        <f>IF('County Race 2000'!B15=0,"",('County Race - Numerice Change'!B15/'County Race 2000'!B15))</f>
        <v>0.20071758678222865</v>
      </c>
      <c r="C15" s="31">
        <f>IF('County Race 2000'!C15=0,"",('County Race - Numerice Change'!C15/'County Race 2000'!C15))</f>
        <v>0.16339423060303854</v>
      </c>
      <c r="D15" s="31">
        <f>IF('County Race 2000'!D15=0,"",('County Race - Numerice Change'!D15/'County Race 2000'!D15))</f>
        <v>0.30582440373314895</v>
      </c>
      <c r="E15" s="31">
        <f>IF('County Race 2000'!E15=0,"",('County Race - Numerice Change'!E15/'County Race 2000'!E15))</f>
        <v>0.10052910052910052</v>
      </c>
      <c r="F15" s="31">
        <f>IF('County Race 2000'!F15=0,"",('County Race - Numerice Change'!F15/'County Race 2000'!F15))</f>
        <v>0.5302615193026152</v>
      </c>
      <c r="G15" s="31">
        <f>IF('County Race 2000'!G15=0,"",('County Race - Numerice Change'!G15/'County Race 2000'!G15))</f>
        <v>1.2142857142857142</v>
      </c>
      <c r="H15" s="31">
        <f>IF('County Race 2000'!H15=0,"",('County Race - Numerice Change'!H15/'County Race 2000'!H15))</f>
        <v>0.5853920515574651</v>
      </c>
      <c r="I15" s="31">
        <f>IF('County Race 2000'!I15=0,"",('County Race - Numerice Change'!I15/'County Race 2000'!I15))</f>
        <v>0.7500956754688098</v>
      </c>
      <c r="J15" s="31">
        <f>IF('County Race 2000'!J15=0,"",('County Race - Numerice Change'!J15/'County Race 2000'!J15))</f>
        <v>1.0285951098217987</v>
      </c>
      <c r="K15" s="31">
        <f>IF('County Race 2000'!K15=0,"",('County Race - Numerice Change'!K15/'County Race 2000'!K15))</f>
        <v>0.4684402712571727</v>
      </c>
    </row>
    <row r="16" spans="1:11" s="10" customFormat="1" ht="12.75">
      <c r="A16" s="3" t="s">
        <v>12</v>
      </c>
      <c r="B16" s="31">
        <f>IF('County Race 2000'!B16=0,"",('County Race - Numerice Change'!B16/'County Race 2000'!B16))</f>
        <v>0.03724505221051652</v>
      </c>
      <c r="C16" s="31">
        <f>IF('County Race 2000'!C16=0,"",('County Race - Numerice Change'!C16/'County Race 2000'!C16))</f>
        <v>-0.0037745786516853934</v>
      </c>
      <c r="D16" s="31">
        <f>IF('County Race 2000'!D16=0,"",('County Race - Numerice Change'!D16/'County Race 2000'!D16))</f>
        <v>0.24286856838176485</v>
      </c>
      <c r="E16" s="31">
        <f>IF('County Race 2000'!E16=0,"",('County Race - Numerice Change'!E16/'County Race 2000'!E16))</f>
        <v>0.09090909090909091</v>
      </c>
      <c r="F16" s="31">
        <f>IF('County Race 2000'!F16=0,"",('County Race - Numerice Change'!F16/'County Race 2000'!F16))</f>
        <v>0.8704663212435233</v>
      </c>
      <c r="G16" s="31">
        <f>IF('County Race 2000'!G16=0,"",('County Race - Numerice Change'!G16/'County Race 2000'!G16))</f>
        <v>8.25</v>
      </c>
      <c r="H16" s="31">
        <f>IF('County Race 2000'!H16=0,"",('County Race - Numerice Change'!H16/'County Race 2000'!H16))</f>
        <v>1.8868940754039498</v>
      </c>
      <c r="I16" s="31">
        <f>IF('County Race 2000'!I16=0,"",('County Race - Numerice Change'!I16/'County Race 2000'!I16))</f>
        <v>0.8564146134239592</v>
      </c>
      <c r="J16" s="31">
        <f>IF('County Race 2000'!J16=0,"",('County Race - Numerice Change'!J16/'County Race 2000'!J16))</f>
        <v>1.2406519654841803</v>
      </c>
      <c r="K16" s="31">
        <f>IF('County Race 2000'!K16=0,"",('County Race - Numerice Change'!K16/'County Race 2000'!K16))</f>
        <v>0.6153846153846154</v>
      </c>
    </row>
    <row r="17" spans="1:11" s="10" customFormat="1" ht="12.75">
      <c r="A17" s="3" t="s">
        <v>13</v>
      </c>
      <c r="B17" s="31">
        <f>IF('County Race 2000'!B17=0,"",('County Race - Numerice Change'!B17/'County Race 2000'!B17))</f>
        <v>0.04715295960065578</v>
      </c>
      <c r="C17" s="31">
        <f>IF('County Race 2000'!C17=0,"",('County Race - Numerice Change'!C17/'County Race 2000'!C17))</f>
        <v>0.03178185487082814</v>
      </c>
      <c r="D17" s="31">
        <f>IF('County Race 2000'!D17=0,"",('County Race - Numerice Change'!D17/'County Race 2000'!D17))</f>
        <v>0.058161350844277676</v>
      </c>
      <c r="E17" s="31">
        <f>IF('County Race 2000'!E17=0,"",('County Race - Numerice Change'!E17/'County Race 2000'!E17))</f>
        <v>0.030837004405286344</v>
      </c>
      <c r="F17" s="31">
        <f>IF('County Race 2000'!F17=0,"",('County Race - Numerice Change'!F17/'County Race 2000'!F17))</f>
        <v>0.5898876404494382</v>
      </c>
      <c r="G17" s="31">
        <f>IF('County Race 2000'!G17=0,"",('County Race - Numerice Change'!G17/'County Race 2000'!G17))</f>
        <v>2</v>
      </c>
      <c r="H17" s="31">
        <f>IF('County Race 2000'!H17=0,"",('County Race - Numerice Change'!H17/'County Race 2000'!H17))</f>
        <v>1.0654205607476634</v>
      </c>
      <c r="I17" s="31">
        <f>IF('County Race 2000'!I17=0,"",('County Race - Numerice Change'!I17/'County Race 2000'!I17))</f>
        <v>0.6666666666666666</v>
      </c>
      <c r="J17" s="31">
        <f>IF('County Race 2000'!J17=0,"",('County Race - Numerice Change'!J17/'County Race 2000'!J17))</f>
        <v>0.616504854368932</v>
      </c>
      <c r="K17" s="31">
        <f>IF('County Race 2000'!K17=0,"",('County Race - Numerice Change'!K17/'County Race 2000'!K17))</f>
        <v>0.25</v>
      </c>
    </row>
    <row r="18" spans="1:11" s="10" customFormat="1" ht="12.75">
      <c r="A18" s="3" t="s">
        <v>14</v>
      </c>
      <c r="B18" s="31">
        <f>IF('County Race 2000'!B18=0,"",('County Race - Numerice Change'!B18/'County Race 2000'!B18))</f>
        <v>0.0507302932322444</v>
      </c>
      <c r="C18" s="31">
        <f>IF('County Race 2000'!C18=0,"",('County Race - Numerice Change'!C18/'County Race 2000'!C18))</f>
        <v>0.02839366515837104</v>
      </c>
      <c r="D18" s="31">
        <f>IF('County Race 2000'!D18=0,"",('County Race - Numerice Change'!D18/'County Race 2000'!D18))</f>
        <v>2.3333333333333335</v>
      </c>
      <c r="E18" s="31">
        <f>IF('County Race 2000'!E18=0,"",('County Race - Numerice Change'!E18/'County Race 2000'!E18))</f>
        <v>0.2</v>
      </c>
      <c r="F18" s="31">
        <f>IF('County Race 2000'!F18=0,"",('County Race - Numerice Change'!F18/'County Race 2000'!F18))</f>
        <v>0.6363636363636364</v>
      </c>
      <c r="G18" s="31">
        <f>IF('County Race 2000'!G18=0,"",('County Race - Numerice Change'!G18/'County Race 2000'!G18))</f>
      </c>
      <c r="H18" s="31">
        <f>IF('County Race 2000'!H18=0,"",('County Race - Numerice Change'!H18/'County Race 2000'!H18))</f>
        <v>4</v>
      </c>
      <c r="I18" s="31">
        <f>IF('County Race 2000'!I18=0,"",('County Race - Numerice Change'!I18/'County Race 2000'!I18))</f>
        <v>1.6166666666666667</v>
      </c>
      <c r="J18" s="31">
        <f>IF('County Race 2000'!J18=0,"",('County Race - Numerice Change'!J18/'County Race 2000'!J18))</f>
        <v>1.1343283582089552</v>
      </c>
      <c r="K18" s="31">
        <f>IF('County Race 2000'!K18=0,"",('County Race - Numerice Change'!K18/'County Race 2000'!K18))</f>
        <v>1.1256830601092895</v>
      </c>
    </row>
    <row r="19" spans="1:11" s="10" customFormat="1" ht="12.75">
      <c r="A19" s="3" t="s">
        <v>15</v>
      </c>
      <c r="B19" s="31">
        <f>IF('County Race 2000'!B19=0,"",('County Race - Numerice Change'!B19/'County Race 2000'!B19))</f>
        <v>0.08747485649806211</v>
      </c>
      <c r="C19" s="31">
        <f>IF('County Race 2000'!C19=0,"",('County Race - Numerice Change'!C19/'County Race 2000'!C19))</f>
        <v>0.0897381079636558</v>
      </c>
      <c r="D19" s="31">
        <f>IF('County Race 2000'!D19=0,"",('County Race - Numerice Change'!D19/'County Race 2000'!D19))</f>
        <v>-0.11920242739488514</v>
      </c>
      <c r="E19" s="31">
        <f>IF('County Race 2000'!E19=0,"",('County Race - Numerice Change'!E19/'County Race 2000'!E19))</f>
        <v>0.03333333333333333</v>
      </c>
      <c r="F19" s="31">
        <f>IF('County Race 2000'!F19=0,"",('County Race - Numerice Change'!F19/'County Race 2000'!F19))</f>
        <v>0.16666666666666666</v>
      </c>
      <c r="G19" s="31">
        <f>IF('County Race 2000'!G19=0,"",('County Race - Numerice Change'!G19/'County Race 2000'!G19))</f>
        <v>2.4</v>
      </c>
      <c r="H19" s="31">
        <f>IF('County Race 2000'!H19=0,"",('County Race - Numerice Change'!H19/'County Race 2000'!H19))</f>
        <v>0.6611570247933884</v>
      </c>
      <c r="I19" s="31">
        <f>IF('County Race 2000'!I19=0,"",('County Race - Numerice Change'!I19/'County Race 2000'!I19))</f>
        <v>0.7079107505070994</v>
      </c>
      <c r="J19" s="31">
        <f>IF('County Race 2000'!J19=0,"",('County Race - Numerice Change'!J19/'County Race 2000'!J19))</f>
        <v>0.8753315649867374</v>
      </c>
      <c r="K19" s="31">
        <f>IF('County Race 2000'!K19=0,"",('County Race - Numerice Change'!K19/'County Race 2000'!K19))</f>
        <v>0.11384615384615385</v>
      </c>
    </row>
    <row r="20" spans="1:11" s="10" customFormat="1" ht="12.75">
      <c r="A20" s="3" t="s">
        <v>16</v>
      </c>
      <c r="B20" s="31">
        <f>IF('County Race 2000'!B20=0,"",('County Race - Numerice Change'!B20/'County Race 2000'!B20))</f>
        <v>0.1876062724352919</v>
      </c>
      <c r="C20" s="31">
        <f>IF('County Race 2000'!C20=0,"",('County Race - Numerice Change'!C20/'County Race 2000'!C20))</f>
        <v>0.17347333517546284</v>
      </c>
      <c r="D20" s="31">
        <f>IF('County Race 2000'!D20=0,"",('County Race - Numerice Change'!D20/'County Race 2000'!D20))</f>
        <v>0.8842105263157894</v>
      </c>
      <c r="E20" s="31">
        <f>IF('County Race 2000'!E20=0,"",('County Race - Numerice Change'!E20/'County Race 2000'!E20))</f>
        <v>0.20994475138121546</v>
      </c>
      <c r="F20" s="31">
        <f>IF('County Race 2000'!F20=0,"",('County Race - Numerice Change'!F20/'County Race 2000'!F20))</f>
        <v>0.719626168224299</v>
      </c>
      <c r="G20" s="31">
        <f>IF('County Race 2000'!G20=0,"",('County Race - Numerice Change'!G20/'County Race 2000'!G20))</f>
        <v>-0.42857142857142855</v>
      </c>
      <c r="H20" s="31">
        <f>IF('County Race 2000'!H20=0,"",('County Race - Numerice Change'!H20/'County Race 2000'!H20))</f>
        <v>3.4146341463414633</v>
      </c>
      <c r="I20" s="31">
        <f>IF('County Race 2000'!I20=0,"",('County Race - Numerice Change'!I20/'County Race 2000'!I20))</f>
        <v>0.5235602094240838</v>
      </c>
      <c r="J20" s="31">
        <f>IF('County Race 2000'!J20=0,"",('County Race - Numerice Change'!J20/'County Race 2000'!J20))</f>
        <v>1.930635838150289</v>
      </c>
      <c r="K20" s="31">
        <f>IF('County Race 2000'!K20=0,"",('County Race - Numerice Change'!K20/'County Race 2000'!K20))</f>
        <v>0.9042844120328167</v>
      </c>
    </row>
    <row r="21" spans="1:11" s="10" customFormat="1" ht="12.75">
      <c r="A21" s="3" t="s">
        <v>17</v>
      </c>
      <c r="B21" s="31">
        <f>IF('County Race 2000'!B21=0,"",('County Race - Numerice Change'!B21/'County Race 2000'!B21))</f>
        <v>0.10162607543708967</v>
      </c>
      <c r="C21" s="31">
        <f>IF('County Race 2000'!C21=0,"",('County Race - Numerice Change'!C21/'County Race 2000'!C21))</f>
        <v>0.06078369410649392</v>
      </c>
      <c r="D21" s="31">
        <f>IF('County Race 2000'!D21=0,"",('County Race - Numerice Change'!D21/'County Race 2000'!D21))</f>
        <v>0.4707505518763797</v>
      </c>
      <c r="E21" s="31">
        <f>IF('County Race 2000'!E21=0,"",('County Race - Numerice Change'!E21/'County Race 2000'!E21))</f>
        <v>-0.25</v>
      </c>
      <c r="F21" s="31">
        <f>IF('County Race 2000'!F21=0,"",('County Race - Numerice Change'!F21/'County Race 2000'!F21))</f>
        <v>0.7436893203883496</v>
      </c>
      <c r="G21" s="31">
        <f>IF('County Race 2000'!G21=0,"",('County Race - Numerice Change'!G21/'County Race 2000'!G21))</f>
        <v>0.2777777777777778</v>
      </c>
      <c r="H21" s="31">
        <f>IF('County Race 2000'!H21=0,"",('County Race - Numerice Change'!H21/'County Race 2000'!H21))</f>
        <v>2.3649289099526065</v>
      </c>
      <c r="I21" s="31">
        <f>IF('County Race 2000'!I21=0,"",('County Race - Numerice Change'!I21/'County Race 2000'!I21))</f>
        <v>0.7662007623888183</v>
      </c>
      <c r="J21" s="31">
        <f>IF('County Race 2000'!J21=0,"",('County Race - Numerice Change'!J21/'County Race 2000'!J21))</f>
        <v>1.3653846153846154</v>
      </c>
      <c r="K21" s="31">
        <f>IF('County Race 2000'!K21=0,"",('County Race - Numerice Change'!K21/'County Race 2000'!K21))</f>
        <v>0.5852262874978325</v>
      </c>
    </row>
    <row r="22" spans="1:11" s="10" customFormat="1" ht="12.75">
      <c r="A22" s="3" t="s">
        <v>18</v>
      </c>
      <c r="B22" s="31">
        <f>IF('County Race 2000'!B22=0,"",('County Race - Numerice Change'!B22/'County Race 2000'!B22))</f>
        <v>-0.0962566844919786</v>
      </c>
      <c r="C22" s="31">
        <f>IF('County Race 2000'!C22=0,"",('County Race - Numerice Change'!C22/'County Race 2000'!C22))</f>
        <v>-0.09928793501153345</v>
      </c>
      <c r="D22" s="31">
        <f>IF('County Race 2000'!D22=0,"",('County Race - Numerice Change'!D22/'County Race 2000'!D22))</f>
        <v>-0.12994350282485875</v>
      </c>
      <c r="E22" s="31">
        <f>IF('County Race 2000'!E22=0,"",('County Race - Numerice Change'!E22/'County Race 2000'!E22))</f>
        <v>-0.25</v>
      </c>
      <c r="F22" s="31">
        <f>IF('County Race 2000'!F22=0,"",('County Race - Numerice Change'!F22/'County Race 2000'!F22))</f>
        <v>-0.07692307692307693</v>
      </c>
      <c r="G22" s="31">
        <f>IF('County Race 2000'!G22=0,"",('County Race - Numerice Change'!G22/'County Race 2000'!G22))</f>
        <v>7</v>
      </c>
      <c r="H22" s="31">
        <f>IF('County Race 2000'!H22=0,"",('County Race - Numerice Change'!H22/'County Race 2000'!H22))</f>
        <v>0.21428571428571427</v>
      </c>
      <c r="I22" s="31">
        <f>IF('County Race 2000'!I22=0,"",('County Race - Numerice Change'!I22/'County Race 2000'!I22))</f>
        <v>0.25925925925925924</v>
      </c>
      <c r="J22" s="31">
        <f>IF('County Race 2000'!J22=0,"",('County Race - Numerice Change'!J22/'County Race 2000'!J22))</f>
        <v>0.6164383561643836</v>
      </c>
      <c r="K22" s="31">
        <f>IF('County Race 2000'!K22=0,"",('County Race - Numerice Change'!K22/'County Race 2000'!K22))</f>
        <v>0.09836065573770492</v>
      </c>
    </row>
    <row r="23" spans="1:11" s="10" customFormat="1" ht="12.75">
      <c r="A23" s="3" t="s">
        <v>19</v>
      </c>
      <c r="B23" s="31">
        <f>IF('County Race 2000'!B23=0,"",('County Race - Numerice Change'!B23/'County Race 2000'!B23))</f>
        <v>0.0545362733546541</v>
      </c>
      <c r="C23" s="31">
        <f>IF('County Race 2000'!C23=0,"",('County Race - Numerice Change'!C23/'County Race 2000'!C23))</f>
        <v>0.05471336469768252</v>
      </c>
      <c r="D23" s="31">
        <f>IF('County Race 2000'!D23=0,"",('County Race - Numerice Change'!D23/'County Race 2000'!D23))</f>
        <v>0.4</v>
      </c>
      <c r="E23" s="31">
        <f>IF('County Race 2000'!E23=0,"",('County Race - Numerice Change'!E23/'County Race 2000'!E23))</f>
        <v>-0.125</v>
      </c>
      <c r="F23" s="31">
        <f>IF('County Race 2000'!F23=0,"",('County Race - Numerice Change'!F23/'County Race 2000'!F23))</f>
        <v>0.5</v>
      </c>
      <c r="G23" s="31">
        <f>IF('County Race 2000'!G23=0,"",('County Race - Numerice Change'!G23/'County Race 2000'!G23))</f>
      </c>
      <c r="H23" s="31">
        <f>IF('County Race 2000'!H23=0,"",('County Race - Numerice Change'!H23/'County Race 2000'!H23))</f>
        <v>11.5</v>
      </c>
      <c r="I23" s="31">
        <f>IF('County Race 2000'!I23=0,"",('County Race - Numerice Change'!I23/'County Race 2000'!I23))</f>
        <v>-0.08256880733944955</v>
      </c>
      <c r="J23" s="31">
        <f>IF('County Race 2000'!J23=0,"",('County Race - Numerice Change'!J23/'County Race 2000'!J23))</f>
        <v>0.4444444444444444</v>
      </c>
      <c r="K23" s="31">
        <f>IF('County Race 2000'!K23=0,"",('County Race - Numerice Change'!K23/'County Race 2000'!K23))</f>
        <v>0.06640625</v>
      </c>
    </row>
    <row r="24" spans="1:11" s="10" customFormat="1" ht="12.75">
      <c r="A24" s="3" t="s">
        <v>20</v>
      </c>
      <c r="B24" s="31">
        <f>IF('County Race 2000'!B24=0,"",('County Race - Numerice Change'!B24/'County Race 2000'!B24))</f>
        <v>0.21178677581250305</v>
      </c>
      <c r="C24" s="31">
        <f>IF('County Race 2000'!C24=0,"",('County Race - Numerice Change'!C24/'County Race 2000'!C24))</f>
        <v>0.16257531943082076</v>
      </c>
      <c r="D24" s="31">
        <f>IF('County Race 2000'!D24=0,"",('County Race - Numerice Change'!D24/'County Race 2000'!D24))</f>
        <v>2.0162950257289878</v>
      </c>
      <c r="E24" s="31">
        <f>IF('County Race 2000'!E24=0,"",('County Race - Numerice Change'!E24/'County Race 2000'!E24))</f>
        <v>0.14285714285714285</v>
      </c>
      <c r="F24" s="31">
        <f>IF('County Race 2000'!F24=0,"",('County Race - Numerice Change'!F24/'County Race 2000'!F24))</f>
        <v>0.6146095717884131</v>
      </c>
      <c r="G24" s="31">
        <f>IF('County Race 2000'!G24=0,"",('County Race - Numerice Change'!G24/'County Race 2000'!G24))</f>
        <v>1.2666666666666666</v>
      </c>
      <c r="H24" s="31">
        <f>IF('County Race 2000'!H24=0,"",('County Race - Numerice Change'!H24/'County Race 2000'!H24))</f>
        <v>2.414043583535109</v>
      </c>
      <c r="I24" s="31">
        <f>IF('County Race 2000'!I24=0,"",('County Race - Numerice Change'!I24/'County Race 2000'!I24))</f>
        <v>0.8334833483348335</v>
      </c>
      <c r="J24" s="31">
        <f>IF('County Race 2000'!J24=0,"",('County Race - Numerice Change'!J24/'County Race 2000'!J24))</f>
        <v>1.196035242290749</v>
      </c>
      <c r="K24" s="31">
        <f>IF('County Race 2000'!K24=0,"",('County Race - Numerice Change'!K24/'County Race 2000'!K24))</f>
        <v>1.1628535773710482</v>
      </c>
    </row>
    <row r="25" spans="1:11" s="10" customFormat="1" ht="12.75">
      <c r="A25" s="3" t="s">
        <v>21</v>
      </c>
      <c r="B25" s="31">
        <f>IF('County Race 2000'!B25=0,"",('County Race - Numerice Change'!B25/'County Race 2000'!B25))</f>
        <v>0.018131508046311803</v>
      </c>
      <c r="C25" s="31">
        <f>IF('County Race 2000'!C25=0,"",('County Race - Numerice Change'!C25/'County Race 2000'!C25))</f>
        <v>0.021186760159843172</v>
      </c>
      <c r="D25" s="31">
        <f>IF('County Race 2000'!D25=0,"",('County Race - Numerice Change'!D25/'County Race 2000'!D25))</f>
        <v>-0.6818181818181818</v>
      </c>
      <c r="E25" s="31">
        <f>IF('County Race 2000'!E25=0,"",('County Race - Numerice Change'!E25/'County Race 2000'!E25))</f>
        <v>-0.08791208791208792</v>
      </c>
      <c r="F25" s="31">
        <f>IF('County Race 2000'!F25=0,"",('County Race - Numerice Change'!F25/'County Race 2000'!F25))</f>
        <v>-0.30158730158730157</v>
      </c>
      <c r="G25" s="31">
        <f>IF('County Race 2000'!G25=0,"",('County Race - Numerice Change'!G25/'County Race 2000'!G25))</f>
        <v>-0.5</v>
      </c>
      <c r="H25" s="31">
        <f>IF('County Race 2000'!H25=0,"",('County Race - Numerice Change'!H25/'County Race 2000'!H25))</f>
        <v>-0.30434782608695654</v>
      </c>
      <c r="I25" s="31">
        <f>IF('County Race 2000'!I25=0,"",('County Race - Numerice Change'!I25/'County Race 2000'!I25))</f>
        <v>0.24873096446700507</v>
      </c>
      <c r="J25" s="31">
        <f>IF('County Race 2000'!J25=0,"",('County Race - Numerice Change'!J25/'County Race 2000'!J25))</f>
        <v>0.3333333333333333</v>
      </c>
      <c r="K25" s="31">
        <f>IF('County Race 2000'!K25=0,"",('County Race - Numerice Change'!K25/'County Race 2000'!K25))</f>
        <v>-0.0054249547920434</v>
      </c>
    </row>
    <row r="26" spans="1:11" s="10" customFormat="1" ht="12.75">
      <c r="A26" s="3" t="s">
        <v>22</v>
      </c>
      <c r="B26" s="31">
        <f>IF('County Race 2000'!B26=0,"",('County Race - Numerice Change'!B26/'County Race 2000'!B26))</f>
        <v>-0.07193647783835032</v>
      </c>
      <c r="C26" s="31">
        <f>IF('County Race 2000'!C26=0,"",('County Race - Numerice Change'!C26/'County Race 2000'!C26))</f>
        <v>-0.06530864197530864</v>
      </c>
      <c r="D26" s="31">
        <f>IF('County Race 2000'!D26=0,"",('County Race - Numerice Change'!D26/'County Race 2000'!D26))</f>
        <v>-0.4200743494423792</v>
      </c>
      <c r="E26" s="31">
        <f>IF('County Race 2000'!E26=0,"",('County Race - Numerice Change'!E26/'County Race 2000'!E26))</f>
        <v>0.35714285714285715</v>
      </c>
      <c r="F26" s="31">
        <f>IF('County Race 2000'!F26=0,"",('County Race - Numerice Change'!F26/'County Race 2000'!F26))</f>
        <v>-0.36363636363636365</v>
      </c>
      <c r="G26" s="31">
        <f>IF('County Race 2000'!G26=0,"",('County Race - Numerice Change'!G26/'County Race 2000'!G26))</f>
      </c>
      <c r="H26" s="31">
        <f>IF('County Race 2000'!H26=0,"",('County Race - Numerice Change'!H26/'County Race 2000'!H26))</f>
        <v>0.3333333333333333</v>
      </c>
      <c r="I26" s="31">
        <f>IF('County Race 2000'!I26=0,"",('County Race - Numerice Change'!I26/'County Race 2000'!I26))</f>
        <v>0.8857142857142857</v>
      </c>
      <c r="J26" s="31">
        <f>IF('County Race 2000'!J26=0,"",('County Race - Numerice Change'!J26/'County Race 2000'!J26))</f>
        <v>-0.14893617021276595</v>
      </c>
      <c r="K26" s="31">
        <f>IF('County Race 2000'!K26=0,"",('County Race - Numerice Change'!K26/'County Race 2000'!K26))</f>
        <v>-0.22641509433962265</v>
      </c>
    </row>
    <row r="27" spans="1:11" s="10" customFormat="1" ht="12.75">
      <c r="A27" s="3" t="s">
        <v>23</v>
      </c>
      <c r="B27" s="31">
        <f>IF('County Race 2000'!B27=0,"",('County Race - Numerice Change'!B27/'County Race 2000'!B27))</f>
        <v>0.42621350280924747</v>
      </c>
      <c r="C27" s="31">
        <f>IF('County Race 2000'!C27=0,"",('County Race - Numerice Change'!C27/'County Race 2000'!C27))</f>
        <v>0.4031879448735423</v>
      </c>
      <c r="D27" s="31">
        <f>IF('County Race 2000'!D27=0,"",('County Race - Numerice Change'!D27/'County Race 2000'!D27))</f>
        <v>2.0965517241379312</v>
      </c>
      <c r="E27" s="31">
        <f>IF('County Race 2000'!E27=0,"",('County Race - Numerice Change'!E27/'County Race 2000'!E27))</f>
        <v>0.6258278145695364</v>
      </c>
      <c r="F27" s="31">
        <f>IF('County Race 2000'!F27=0,"",('County Race - Numerice Change'!F27/'County Race 2000'!F27))</f>
        <v>1.5031847133757963</v>
      </c>
      <c r="G27" s="31">
        <f>IF('County Race 2000'!G27=0,"",('County Race - Numerice Change'!G27/'County Race 2000'!G27))</f>
        <v>2.3125</v>
      </c>
      <c r="H27" s="31">
        <f>IF('County Race 2000'!H27=0,"",('County Race - Numerice Change'!H27/'County Race 2000'!H27))</f>
        <v>1.3565217391304347</v>
      </c>
      <c r="I27" s="31">
        <f>IF('County Race 2000'!I27=0,"",('County Race - Numerice Change'!I27/'County Race 2000'!I27))</f>
        <v>1.2454991816693943</v>
      </c>
      <c r="J27" s="31">
        <f>IF('County Race 2000'!J27=0,"",('County Race - Numerice Change'!J27/'County Race 2000'!J27))</f>
        <v>1.658263305322129</v>
      </c>
      <c r="K27" s="31">
        <f>IF('County Race 2000'!K27=0,"",('County Race - Numerice Change'!K27/'County Race 2000'!K27))</f>
        <v>1.3667377398720681</v>
      </c>
    </row>
    <row r="28" spans="1:11" s="10" customFormat="1" ht="12.75">
      <c r="A28" s="3" t="s">
        <v>24</v>
      </c>
      <c r="B28" s="31">
        <f>IF('County Race 2000'!B28=0,"",('County Race - Numerice Change'!B28/'County Race 2000'!B28))</f>
        <v>-0.03735167206040992</v>
      </c>
      <c r="C28" s="31">
        <f>IF('County Race 2000'!C28=0,"",('County Race - Numerice Change'!C28/'County Race 2000'!C28))</f>
        <v>-0.04338927548096602</v>
      </c>
      <c r="D28" s="31">
        <f>IF('County Race 2000'!D28=0,"",('County Race - Numerice Change'!D28/'County Race 2000'!D28))</f>
        <v>2.8</v>
      </c>
      <c r="E28" s="31">
        <f>IF('County Race 2000'!E28=0,"",('County Race - Numerice Change'!E28/'County Race 2000'!E28))</f>
        <v>-0.4</v>
      </c>
      <c r="F28" s="31">
        <f>IF('County Race 2000'!F28=0,"",('County Race - Numerice Change'!F28/'County Race 2000'!F28))</f>
        <v>3.6</v>
      </c>
      <c r="G28" s="31">
        <f>IF('County Race 2000'!G28=0,"",('County Race - Numerice Change'!G28/'County Race 2000'!G28))</f>
        <v>-1</v>
      </c>
      <c r="H28" s="31">
        <f>IF('County Race 2000'!H28=0,"",('County Race - Numerice Change'!H28/'County Race 2000'!H28))</f>
        <v>-0.6875</v>
      </c>
      <c r="I28" s="31">
        <f>IF('County Race 2000'!I28=0,"",('County Race - Numerice Change'!I28/'County Race 2000'!I28))</f>
        <v>0.6</v>
      </c>
      <c r="J28" s="31">
        <f>IF('County Race 2000'!J28=0,"",('County Race - Numerice Change'!J28/'County Race 2000'!J28))</f>
        <v>-0.19230769230769232</v>
      </c>
      <c r="K28" s="31">
        <f>IF('County Race 2000'!K28=0,"",('County Race - Numerice Change'!K28/'County Race 2000'!K28))</f>
        <v>0.319672131147541</v>
      </c>
    </row>
    <row r="29" spans="1:11" s="10" customFormat="1" ht="12.75">
      <c r="A29" s="3" t="s">
        <v>25</v>
      </c>
      <c r="B29" s="31">
        <f>IF('County Race 2000'!B29=0,"",('County Race - Numerice Change'!B29/'County Race 2000'!B29))</f>
        <v>0.20615088638413964</v>
      </c>
      <c r="C29" s="31">
        <f>IF('County Race 2000'!C29=0,"",('County Race - Numerice Change'!C29/'County Race 2000'!C29))</f>
        <v>0.14089896490310294</v>
      </c>
      <c r="D29" s="31">
        <f>IF('County Race 2000'!D29=0,"",('County Race - Numerice Change'!D29/'County Race 2000'!D29))</f>
        <v>1.3510420923579893</v>
      </c>
      <c r="E29" s="31">
        <f>IF('County Race 2000'!E29=0,"",('County Race - Numerice Change'!E29/'County Race 2000'!E29))</f>
        <v>0.32134831460674157</v>
      </c>
      <c r="F29" s="31">
        <f>IF('County Race 2000'!F29=0,"",('County Race - Numerice Change'!F29/'County Race 2000'!F29))</f>
        <v>0.835820895522388</v>
      </c>
      <c r="G29" s="31">
        <f>IF('County Race 2000'!G29=0,"",('County Race - Numerice Change'!G29/'County Race 2000'!G29))</f>
        <v>2.573170731707317</v>
      </c>
      <c r="H29" s="31">
        <f>IF('County Race 2000'!H29=0,"",('County Race - Numerice Change'!H29/'County Race 2000'!H29))</f>
        <v>0.8048780487804879</v>
      </c>
      <c r="I29" s="31">
        <f>IF('County Race 2000'!I29=0,"",('County Race - Numerice Change'!I29/'County Race 2000'!I29))</f>
        <v>0.8608483368935002</v>
      </c>
      <c r="J29" s="31">
        <f>IF('County Race 2000'!J29=0,"",('County Race - Numerice Change'!J29/'County Race 2000'!J29))</f>
        <v>0.9868061874431301</v>
      </c>
      <c r="K29" s="31">
        <f>IF('County Race 2000'!K29=0,"",('County Race - Numerice Change'!K29/'County Race 2000'!K29))</f>
        <v>1.01173053926314</v>
      </c>
    </row>
    <row r="30" spans="1:11" s="10" customFormat="1" ht="12.75">
      <c r="A30" s="3" t="s">
        <v>26</v>
      </c>
      <c r="B30" s="31">
        <f>IF('County Race 2000'!B30=0,"",('County Race - Numerice Change'!B30/'County Race 2000'!B30))</f>
        <v>0.0929448337636335</v>
      </c>
      <c r="C30" s="31">
        <f>IF('County Race 2000'!C30=0,"",('County Race - Numerice Change'!C30/'County Race 2000'!C30))</f>
        <v>0.08036444977903869</v>
      </c>
      <c r="D30" s="31">
        <f>IF('County Race 2000'!D30=0,"",('County Race - Numerice Change'!D30/'County Race 2000'!D30))</f>
        <v>0.006944444444444444</v>
      </c>
      <c r="E30" s="31">
        <f>IF('County Race 2000'!E30=0,"",('County Race - Numerice Change'!E30/'County Race 2000'!E30))</f>
        <v>1.353846153846154</v>
      </c>
      <c r="F30" s="31">
        <f>IF('County Race 2000'!F30=0,"",('County Race - Numerice Change'!F30/'County Race 2000'!F30))</f>
        <v>1.25</v>
      </c>
      <c r="G30" s="31">
        <f>IF('County Race 2000'!G30=0,"",('County Race - Numerice Change'!G30/'County Race 2000'!G30))</f>
        <v>1</v>
      </c>
      <c r="H30" s="31">
        <f>IF('County Race 2000'!H30=0,"",('County Race - Numerice Change'!H30/'County Race 2000'!H30))</f>
        <v>0.7058823529411765</v>
      </c>
      <c r="I30" s="31">
        <f>IF('County Race 2000'!I30=0,"",('County Race - Numerice Change'!I30/'County Race 2000'!I30))</f>
        <v>0.5821596244131455</v>
      </c>
      <c r="J30" s="31">
        <f>IF('County Race 2000'!J30=0,"",('County Race - Numerice Change'!J30/'County Race 2000'!J30))</f>
        <v>0.5707317073170731</v>
      </c>
      <c r="K30" s="31">
        <f>IF('County Race 2000'!K30=0,"",('County Race - Numerice Change'!K30/'County Race 2000'!K30))</f>
        <v>0.44289340101522845</v>
      </c>
    </row>
    <row r="31" spans="1:11" s="10" customFormat="1" ht="12.75">
      <c r="A31" s="3" t="s">
        <v>27</v>
      </c>
      <c r="B31" s="31">
        <f>IF('County Race 2000'!B31=0,"",('County Race - Numerice Change'!B31/'County Race 2000'!B31))</f>
        <v>0.06433043405185092</v>
      </c>
      <c r="C31" s="31">
        <f>IF('County Race 2000'!C31=0,"",('County Race - Numerice Change'!C31/'County Race 2000'!C31))</f>
        <v>0.031838218732906466</v>
      </c>
      <c r="D31" s="31">
        <f>IF('County Race 2000'!D31=0,"",('County Race - Numerice Change'!D31/'County Race 2000'!D31))</f>
        <v>0.2015810276679842</v>
      </c>
      <c r="E31" s="31">
        <f>IF('County Race 2000'!E31=0,"",('County Race - Numerice Change'!E31/'County Race 2000'!E31))</f>
        <v>0.012552301255230125</v>
      </c>
      <c r="F31" s="31">
        <f>IF('County Race 2000'!F31=0,"",('County Race - Numerice Change'!F31/'County Race 2000'!F31))</f>
        <v>0.5456</v>
      </c>
      <c r="G31" s="31">
        <f>IF('County Race 2000'!G31=0,"",('County Race - Numerice Change'!G31/'County Race 2000'!G31))</f>
        <v>0.7692307692307693</v>
      </c>
      <c r="H31" s="31">
        <f>IF('County Race 2000'!H31=0,"",('County Race - Numerice Change'!H31/'County Race 2000'!H31))</f>
        <v>0.7369791666666666</v>
      </c>
      <c r="I31" s="31">
        <f>IF('County Race 2000'!I31=0,"",('County Race - Numerice Change'!I31/'County Race 2000'!I31))</f>
        <v>0.6118047673098751</v>
      </c>
      <c r="J31" s="31">
        <f>IF('County Race 2000'!J31=0,"",('County Race - Numerice Change'!J31/'County Race 2000'!J31))</f>
        <v>0.9617486338797814</v>
      </c>
      <c r="K31" s="31">
        <f>IF('County Race 2000'!K31=0,"",('County Race - Numerice Change'!K31/'County Race 2000'!K31))</f>
        <v>0.31195305260990425</v>
      </c>
    </row>
    <row r="32" spans="1:11" s="10" customFormat="1" ht="12.75">
      <c r="A32" s="3" t="s">
        <v>28</v>
      </c>
      <c r="B32" s="31">
        <f>IF('County Race 2000'!B32=0,"",('County Race - Numerice Change'!B32/'County Race 2000'!B32))</f>
        <v>0.055848830233953206</v>
      </c>
      <c r="C32" s="31">
        <f>IF('County Race 2000'!C32=0,"",('County Race - Numerice Change'!C32/'County Race 2000'!C32))</f>
        <v>0.0720829964969011</v>
      </c>
      <c r="D32" s="31">
        <f>IF('County Race 2000'!D32=0,"",('County Race - Numerice Change'!D32/'County Race 2000'!D32))</f>
        <v>-0.19156061620897522</v>
      </c>
      <c r="E32" s="31">
        <f>IF('County Race 2000'!E32=0,"",('County Race - Numerice Change'!E32/'County Race 2000'!E32))</f>
        <v>-0.03333333333333333</v>
      </c>
      <c r="F32" s="31">
        <f>IF('County Race 2000'!F32=0,"",('County Race - Numerice Change'!F32/'County Race 2000'!F32))</f>
        <v>1</v>
      </c>
      <c r="G32" s="31">
        <f>IF('County Race 2000'!G32=0,"",('County Race - Numerice Change'!G32/'County Race 2000'!G32))</f>
        <v>0</v>
      </c>
      <c r="H32" s="31">
        <f>IF('County Race 2000'!H32=0,"",('County Race - Numerice Change'!H32/'County Race 2000'!H32))</f>
        <v>-0.15217391304347827</v>
      </c>
      <c r="I32" s="31">
        <f>IF('County Race 2000'!I32=0,"",('County Race - Numerice Change'!I32/'County Race 2000'!I32))</f>
        <v>0.6324324324324324</v>
      </c>
      <c r="J32" s="31">
        <f>IF('County Race 2000'!J32=0,"",('County Race - Numerice Change'!J32/'County Race 2000'!J32))</f>
        <v>0.6223776223776224</v>
      </c>
      <c r="K32" s="31">
        <f>IF('County Race 2000'!K32=0,"",('County Race - Numerice Change'!K32/'County Race 2000'!K32))</f>
        <v>-0.0319706498951782</v>
      </c>
    </row>
    <row r="33" spans="1:11" s="10" customFormat="1" ht="12.75">
      <c r="A33" s="3" t="s">
        <v>29</v>
      </c>
      <c r="B33" s="31">
        <f>IF('County Race 2000'!B33=0,"",('County Race - Numerice Change'!B33/'County Race 2000'!B33))</f>
        <v>0.08296790036835643</v>
      </c>
      <c r="C33" s="31">
        <f>IF('County Race 2000'!C33=0,"",('County Race - Numerice Change'!C33/'County Race 2000'!C33))</f>
        <v>0.07193859335951445</v>
      </c>
      <c r="D33" s="31">
        <f>IF('County Race 2000'!D33=0,"",('County Race - Numerice Change'!D33/'County Race 2000'!D33))</f>
        <v>1.0303030303030303</v>
      </c>
      <c r="E33" s="31">
        <f>IF('County Race 2000'!E33=0,"",('County Race - Numerice Change'!E33/'County Race 2000'!E33))</f>
        <v>0.13131313131313133</v>
      </c>
      <c r="F33" s="31">
        <f>IF('County Race 2000'!F33=0,"",('County Race - Numerice Change'!F33/'County Race 2000'!F33))</f>
        <v>1.4333333333333333</v>
      </c>
      <c r="G33" s="31">
        <f>IF('County Race 2000'!G33=0,"",('County Race - Numerice Change'!G33/'County Race 2000'!G33))</f>
        <v>-0.21428571428571427</v>
      </c>
      <c r="H33" s="31">
        <f>IF('County Race 2000'!H33=0,"",('County Race - Numerice Change'!H33/'County Race 2000'!H33))</f>
        <v>2.96875</v>
      </c>
      <c r="I33" s="31">
        <f>IF('County Race 2000'!I33=0,"",('County Race - Numerice Change'!I33/'County Race 2000'!I33))</f>
        <v>0.5212765957446809</v>
      </c>
      <c r="J33" s="31">
        <f>IF('County Race 2000'!J33=0,"",('County Race - Numerice Change'!J33/'County Race 2000'!J33))</f>
        <v>1.0738636363636365</v>
      </c>
      <c r="K33" s="31">
        <f>IF('County Race 2000'!K33=0,"",('County Race - Numerice Change'!K33/'County Race 2000'!K33))</f>
        <v>0.7055449330783938</v>
      </c>
    </row>
    <row r="34" spans="1:11" s="10" customFormat="1" ht="12.75">
      <c r="A34" s="3" t="s">
        <v>30</v>
      </c>
      <c r="B34" s="31">
        <f>IF('County Race 2000'!B34=0,"",('County Race - Numerice Change'!B34/'County Race 2000'!B34))</f>
        <v>-0.005048592704783542</v>
      </c>
      <c r="C34" s="31">
        <f>IF('County Race 2000'!C34=0,"",('County Race - Numerice Change'!C34/'County Race 2000'!C34))</f>
        <v>-0.019557052195311488</v>
      </c>
      <c r="D34" s="31">
        <f>IF('County Race 2000'!D34=0,"",('County Race - Numerice Change'!D34/'County Race 2000'!D34))</f>
        <v>0.42857142857142855</v>
      </c>
      <c r="E34" s="31">
        <f>IF('County Race 2000'!E34=0,"",('County Race - Numerice Change'!E34/'County Race 2000'!E34))</f>
        <v>0.25</v>
      </c>
      <c r="F34" s="31">
        <f>IF('County Race 2000'!F34=0,"",('County Race - Numerice Change'!F34/'County Race 2000'!F34))</f>
        <v>1</v>
      </c>
      <c r="G34" s="31">
        <f>IF('County Race 2000'!G34=0,"",('County Race - Numerice Change'!G34/'County Race 2000'!G34))</f>
        <v>-0.25</v>
      </c>
      <c r="H34" s="31">
        <f>IF('County Race 2000'!H34=0,"",('County Race - Numerice Change'!H34/'County Race 2000'!H34))</f>
        <v>-0.06666666666666667</v>
      </c>
      <c r="I34" s="31">
        <f>IF('County Race 2000'!I34=0,"",('County Race - Numerice Change'!I34/'County Race 2000'!I34))</f>
        <v>0.8315789473684211</v>
      </c>
      <c r="J34" s="31">
        <f>IF('County Race 2000'!J34=0,"",('County Race - Numerice Change'!J34/'County Race 2000'!J34))</f>
        <v>0.8059701492537313</v>
      </c>
      <c r="K34" s="31">
        <f>IF('County Race 2000'!K34=0,"",('County Race - Numerice Change'!K34/'County Race 2000'!K34))</f>
        <v>0.6086956521739131</v>
      </c>
    </row>
    <row r="35" spans="1:11" s="10" customFormat="1" ht="12.75">
      <c r="A35" s="3" t="s">
        <v>31</v>
      </c>
      <c r="B35" s="31">
        <f>IF('County Race 2000'!B35=0,"",('County Race - Numerice Change'!B35/'County Race 2000'!B35))</f>
        <v>0.07125981738075474</v>
      </c>
      <c r="C35" s="31">
        <f>IF('County Race 2000'!C35=0,"",('County Race - Numerice Change'!C35/'County Race 2000'!C35))</f>
        <v>0.06028043506748788</v>
      </c>
      <c r="D35" s="31">
        <f>IF('County Race 2000'!D35=0,"",('County Race - Numerice Change'!D35/'County Race 2000'!D35))</f>
        <v>0.8421052631578947</v>
      </c>
      <c r="E35" s="31">
        <f>IF('County Race 2000'!E35=0,"",('County Race - Numerice Change'!E35/'County Race 2000'!E35))</f>
        <v>0.19327731092436976</v>
      </c>
      <c r="F35" s="31">
        <f>IF('County Race 2000'!F35=0,"",('County Race - Numerice Change'!F35/'County Race 2000'!F35))</f>
        <v>2.6363636363636362</v>
      </c>
      <c r="G35" s="31">
        <f>IF('County Race 2000'!G35=0,"",('County Race - Numerice Change'!G35/'County Race 2000'!G35))</f>
        <v>1.2</v>
      </c>
      <c r="H35" s="31">
        <f>IF('County Race 2000'!H35=0,"",('County Race - Numerice Change'!H35/'County Race 2000'!H35))</f>
        <v>1.4516129032258065</v>
      </c>
      <c r="I35" s="31">
        <f>IF('County Race 2000'!I35=0,"",('County Race - Numerice Change'!I35/'County Race 2000'!I35))</f>
        <v>0.3598130841121495</v>
      </c>
      <c r="J35" s="31">
        <f>IF('County Race 2000'!J35=0,"",('County Race - Numerice Change'!J35/'County Race 2000'!J35))</f>
        <v>0.7687074829931972</v>
      </c>
      <c r="K35" s="31">
        <f>IF('County Race 2000'!K35=0,"",('County Race - Numerice Change'!K35/'County Race 2000'!K35))</f>
        <v>0.48893360160965793</v>
      </c>
    </row>
    <row r="36" spans="1:11" s="10" customFormat="1" ht="12.75">
      <c r="A36" s="3" t="s">
        <v>32</v>
      </c>
      <c r="B36" s="31">
        <f>IF('County Race 2000'!B36=0,"",('County Race - Numerice Change'!B36/'County Race 2000'!B36))</f>
        <v>0.052020958083832336</v>
      </c>
      <c r="C36" s="31">
        <f>IF('County Race 2000'!C36=0,"",('County Race - Numerice Change'!C36/'County Race 2000'!C36))</f>
        <v>0.045006321112515804</v>
      </c>
      <c r="D36" s="31">
        <f>IF('County Race 2000'!D36=0,"",('County Race - Numerice Change'!D36/'County Race 2000'!D36))</f>
        <v>4.75</v>
      </c>
      <c r="E36" s="31">
        <f>IF('County Race 2000'!E36=0,"",('County Race - Numerice Change'!E36/'County Race 2000'!E36))</f>
        <v>0.03225806451612903</v>
      </c>
      <c r="F36" s="31">
        <f>IF('County Race 2000'!F36=0,"",('County Race - Numerice Change'!F36/'County Race 2000'!F36))</f>
        <v>-0.16666666666666666</v>
      </c>
      <c r="G36" s="31">
        <f>IF('County Race 2000'!G36=0,"",('County Race - Numerice Change'!G36/'County Race 2000'!G36))</f>
        <v>-0.8666666666666667</v>
      </c>
      <c r="H36" s="31">
        <f>IF('County Race 2000'!H36=0,"",('County Race - Numerice Change'!H36/'County Race 2000'!H36))</f>
        <v>-0.5882352941176471</v>
      </c>
      <c r="I36" s="31">
        <f>IF('County Race 2000'!I36=0,"",('County Race - Numerice Change'!I36/'County Race 2000'!I36))</f>
        <v>1.9696969696969697</v>
      </c>
      <c r="J36" s="31">
        <f>IF('County Race 2000'!J36=0,"",('County Race - Numerice Change'!J36/'County Race 2000'!J36))</f>
        <v>0.5818181818181818</v>
      </c>
      <c r="K36" s="31">
        <f>IF('County Race 2000'!K36=0,"",('County Race - Numerice Change'!K36/'County Race 2000'!K36))</f>
        <v>0.5971223021582733</v>
      </c>
    </row>
    <row r="37" spans="1:11" s="10" customFormat="1" ht="12.75">
      <c r="A37" s="3" t="s">
        <v>33</v>
      </c>
      <c r="B37" s="31">
        <f>IF('County Race 2000'!B37=0,"",('County Race - Numerice Change'!B37/'County Race 2000'!B37))</f>
        <v>0.11166681038199534</v>
      </c>
      <c r="C37" s="31">
        <f>IF('County Race 2000'!C37=0,"",('County Race - Numerice Change'!C37/'County Race 2000'!C37))</f>
        <v>0.08449477351916376</v>
      </c>
      <c r="D37" s="31">
        <f>IF('County Race 2000'!D37=0,"",('County Race - Numerice Change'!D37/'County Race 2000'!D37))</f>
        <v>0.41926070038910507</v>
      </c>
      <c r="E37" s="31">
        <f>IF('County Race 2000'!E37=0,"",('County Race - Numerice Change'!E37/'County Race 2000'!E37))</f>
        <v>-0.2727272727272727</v>
      </c>
      <c r="F37" s="31">
        <f>IF('County Race 2000'!F37=0,"",('County Race - Numerice Change'!F37/'County Race 2000'!F37))</f>
        <v>0.6</v>
      </c>
      <c r="G37" s="31">
        <f>IF('County Race 2000'!G37=0,"",('County Race - Numerice Change'!G37/'County Race 2000'!G37))</f>
        <v>12</v>
      </c>
      <c r="H37" s="31">
        <f>IF('County Race 2000'!H37=0,"",('County Race - Numerice Change'!H37/'County Race 2000'!H37))</f>
        <v>-0.06451612903225806</v>
      </c>
      <c r="I37" s="31">
        <f>IF('County Race 2000'!I37=0,"",('County Race - Numerice Change'!I37/'County Race 2000'!I37))</f>
        <v>-0.09259259259259259</v>
      </c>
      <c r="J37" s="31">
        <f>IF('County Race 2000'!J37=0,"",('County Race - Numerice Change'!J37/'County Race 2000'!J37))</f>
        <v>0.752</v>
      </c>
      <c r="K37" s="31">
        <f>IF('County Race 2000'!K37=0,"",('County Race - Numerice Change'!K37/'County Race 2000'!K37))</f>
        <v>0.3711952487008166</v>
      </c>
    </row>
    <row r="38" spans="1:11" s="10" customFormat="1" ht="12.75">
      <c r="A38" s="3" t="s">
        <v>34</v>
      </c>
      <c r="B38" s="31">
        <f>IF('County Race 2000'!B38=0,"",('County Race - Numerice Change'!B38/'County Race 2000'!B38))</f>
        <v>0.048904669391036375</v>
      </c>
      <c r="C38" s="31">
        <f>IF('County Race 2000'!C38=0,"",('County Race - Numerice Change'!C38/'County Race 2000'!C38))</f>
        <v>0.044171440403064394</v>
      </c>
      <c r="D38" s="31">
        <f>IF('County Race 2000'!D38=0,"",('County Race - Numerice Change'!D38/'County Race 2000'!D38))</f>
        <v>-0.06779661016949153</v>
      </c>
      <c r="E38" s="31">
        <f>IF('County Race 2000'!E38=0,"",('County Race - Numerice Change'!E38/'County Race 2000'!E38))</f>
        <v>0.23853211009174313</v>
      </c>
      <c r="F38" s="31">
        <f>IF('County Race 2000'!F38=0,"",('County Race - Numerice Change'!F38/'County Race 2000'!F38))</f>
        <v>0.28125</v>
      </c>
      <c r="G38" s="31">
        <f>IF('County Race 2000'!G38=0,"",('County Race - Numerice Change'!G38/'County Race 2000'!G38))</f>
        <v>2.5</v>
      </c>
      <c r="H38" s="31">
        <f>IF('County Race 2000'!H38=0,"",('County Race - Numerice Change'!H38/'County Race 2000'!H38))</f>
        <v>0.32</v>
      </c>
      <c r="I38" s="31">
        <f>IF('County Race 2000'!I38=0,"",('County Race - Numerice Change'!I38/'County Race 2000'!I38))</f>
        <v>0.21800947867298578</v>
      </c>
      <c r="J38" s="31">
        <f>IF('County Race 2000'!J38=0,"",('County Race - Numerice Change'!J38/'County Race 2000'!J38))</f>
        <v>0.32142857142857145</v>
      </c>
      <c r="K38" s="31">
        <f>IF('County Race 2000'!K38=0,"",('County Race - Numerice Change'!K38/'County Race 2000'!K38))</f>
        <v>0.25443786982248523</v>
      </c>
    </row>
    <row r="39" spans="1:11" s="10" customFormat="1" ht="12.75">
      <c r="A39" s="3" t="s">
        <v>35</v>
      </c>
      <c r="B39" s="31">
        <f>IF('County Race 2000'!B39=0,"",('County Race - Numerice Change'!B39/'County Race 2000'!B39))</f>
        <v>0.04585753592173647</v>
      </c>
      <c r="C39" s="31">
        <f>IF('County Race 2000'!C39=0,"",('County Race - Numerice Change'!C39/'County Race 2000'!C39))</f>
        <v>0.04821273573739446</v>
      </c>
      <c r="D39" s="31">
        <f>IF('County Race 2000'!D39=0,"",('County Race - Numerice Change'!D39/'County Race 2000'!D39))</f>
        <v>1.1428571428571428</v>
      </c>
      <c r="E39" s="31">
        <f>IF('County Race 2000'!E39=0,"",('County Race - Numerice Change'!E39/'County Race 2000'!E39))</f>
        <v>-0.3790322580645161</v>
      </c>
      <c r="F39" s="31">
        <f>IF('County Race 2000'!F39=0,"",('County Race - Numerice Change'!F39/'County Race 2000'!F39))</f>
        <v>0.10714285714285714</v>
      </c>
      <c r="G39" s="31">
        <f>IF('County Race 2000'!G39=0,"",('County Race - Numerice Change'!G39/'County Race 2000'!G39))</f>
        <v>-1</v>
      </c>
      <c r="H39" s="31">
        <f>IF('County Race 2000'!H39=0,"",('County Race - Numerice Change'!H39/'County Race 2000'!H39))</f>
        <v>-0.22727272727272727</v>
      </c>
      <c r="I39" s="31">
        <f>IF('County Race 2000'!I39=0,"",('County Race - Numerice Change'!I39/'County Race 2000'!I39))</f>
        <v>0.1085972850678733</v>
      </c>
      <c r="J39" s="31">
        <f>IF('County Race 2000'!J39=0,"",('County Race - Numerice Change'!J39/'County Race 2000'!J39))</f>
        <v>0</v>
      </c>
      <c r="K39" s="31">
        <f>IF('County Race 2000'!K39=0,"",('County Race - Numerice Change'!K39/'County Race 2000'!K39))</f>
        <v>-0.023060796645702306</v>
      </c>
    </row>
    <row r="40" spans="1:11" s="10" customFormat="1" ht="12.75">
      <c r="A40" s="3" t="s">
        <v>36</v>
      </c>
      <c r="B40" s="31">
        <f>IF('County Race 2000'!B40=0,"",('County Race - Numerice Change'!B40/'County Race 2000'!B40))</f>
        <v>-0.03625395867893229</v>
      </c>
      <c r="C40" s="31">
        <f>IF('County Race 2000'!C40=0,"",('County Race - Numerice Change'!C40/'County Race 2000'!C40))</f>
        <v>-0.0751667347216551</v>
      </c>
      <c r="D40" s="31">
        <f>IF('County Race 2000'!D40=0,"",('County Race - Numerice Change'!D40/'County Race 2000'!D40))</f>
        <v>0.07849947898575894</v>
      </c>
      <c r="E40" s="31">
        <f>IF('County Race 2000'!E40=0,"",('County Race - Numerice Change'!E40/'County Race 2000'!E40))</f>
        <v>-0.3173076923076923</v>
      </c>
      <c r="F40" s="31">
        <f>IF('County Race 2000'!F40=0,"",('County Race - Numerice Change'!F40/'County Race 2000'!F40))</f>
        <v>0.2</v>
      </c>
      <c r="G40" s="31">
        <f>IF('County Race 2000'!G40=0,"",('County Race - Numerice Change'!G40/'County Race 2000'!G40))</f>
        <v>1.25</v>
      </c>
      <c r="H40" s="31">
        <f>IF('County Race 2000'!H40=0,"",('County Race - Numerice Change'!H40/'County Race 2000'!H40))</f>
        <v>1.888235294117647</v>
      </c>
      <c r="I40" s="31">
        <f>IF('County Race 2000'!I40=0,"",('County Race - Numerice Change'!I40/'County Race 2000'!I40))</f>
        <v>0.4257142857142857</v>
      </c>
      <c r="J40" s="31">
        <f>IF('County Race 2000'!J40=0,"",('County Race - Numerice Change'!J40/'County Race 2000'!J40))</f>
        <v>1.095873786407767</v>
      </c>
      <c r="K40" s="31">
        <f>IF('County Race 2000'!K40=0,"",('County Race - Numerice Change'!K40/'County Race 2000'!K40))</f>
        <v>0.3012881679389313</v>
      </c>
    </row>
    <row r="41" spans="1:11" s="10" customFormat="1" ht="12.75">
      <c r="A41" s="3" t="s">
        <v>37</v>
      </c>
      <c r="B41" s="31">
        <f>IF('County Race 2000'!B41=0,"",('County Race - Numerice Change'!B41/'County Race 2000'!B41))</f>
        <v>0.08192352383084418</v>
      </c>
      <c r="C41" s="31">
        <f>IF('County Race 2000'!C41=0,"",('County Race - Numerice Change'!C41/'County Race 2000'!C41))</f>
        <v>0.07442364057920293</v>
      </c>
      <c r="D41" s="31">
        <f>IF('County Race 2000'!D41=0,"",('County Race - Numerice Change'!D41/'County Race 2000'!D41))</f>
        <v>-0.031746031746031744</v>
      </c>
      <c r="E41" s="31">
        <f>IF('County Race 2000'!E41=0,"",('County Race - Numerice Change'!E41/'County Race 2000'!E41))</f>
        <v>0.41964285714285715</v>
      </c>
      <c r="F41" s="31">
        <f>IF('County Race 2000'!F41=0,"",('County Race - Numerice Change'!F41/'County Race 2000'!F41))</f>
        <v>0.6586345381526104</v>
      </c>
      <c r="G41" s="31">
        <f>IF('County Race 2000'!G41=0,"",('County Race - Numerice Change'!G41/'County Race 2000'!G41))</f>
        <v>0.34782608695652173</v>
      </c>
      <c r="H41" s="31">
        <f>IF('County Race 2000'!H41=0,"",('County Race - Numerice Change'!H41/'County Race 2000'!H41))</f>
        <v>1.469945355191257</v>
      </c>
      <c r="I41" s="31">
        <f>IF('County Race 2000'!I41=0,"",('County Race - Numerice Change'!I41/'County Race 2000'!I41))</f>
        <v>0.4604938271604938</v>
      </c>
      <c r="J41" s="31">
        <f>IF('County Race 2000'!J41=0,"",('County Race - Numerice Change'!J41/'County Race 2000'!J41))</f>
        <v>1.0604719764011798</v>
      </c>
      <c r="K41" s="31">
        <f>IF('County Race 2000'!K41=0,"",('County Race - Numerice Change'!K41/'County Race 2000'!K41))</f>
        <v>0.4577114427860697</v>
      </c>
    </row>
    <row r="42" spans="1:11" s="10" customFormat="1" ht="12.75">
      <c r="A42" s="3" t="s">
        <v>38</v>
      </c>
      <c r="B42" s="31">
        <f>IF('County Race 2000'!B42=0,"",('County Race - Numerice Change'!B42/'County Race 2000'!B42))</f>
        <v>-0.007821666014861166</v>
      </c>
      <c r="C42" s="31">
        <f>IF('County Race 2000'!C42=0,"",('County Race - Numerice Change'!C42/'County Race 2000'!C42))</f>
        <v>-0.01571890892279242</v>
      </c>
      <c r="D42" s="31">
        <f>IF('County Race 2000'!D42=0,"",('County Race - Numerice Change'!D42/'County Race 2000'!D42))</f>
        <v>0.5</v>
      </c>
      <c r="E42" s="31">
        <f>IF('County Race 2000'!E42=0,"",('County Race - Numerice Change'!E42/'County Race 2000'!E42))</f>
        <v>0.14285714285714285</v>
      </c>
      <c r="F42" s="31">
        <f>IF('County Race 2000'!F42=0,"",('County Race - Numerice Change'!F42/'County Race 2000'!F42))</f>
        <v>1.2083333333333333</v>
      </c>
      <c r="G42" s="31">
        <f>IF('County Race 2000'!G42=0,"",('County Race - Numerice Change'!G42/'County Race 2000'!G42))</f>
        <v>5</v>
      </c>
      <c r="H42" s="31">
        <f>IF('County Race 2000'!H42=0,"",('County Race - Numerice Change'!H42/'County Race 2000'!H42))</f>
        <v>0.5</v>
      </c>
      <c r="I42" s="31">
        <f>IF('County Race 2000'!I42=0,"",('County Race - Numerice Change'!I42/'County Race 2000'!I42))</f>
        <v>0.5555555555555556</v>
      </c>
      <c r="J42" s="31">
        <f>IF('County Race 2000'!J42=0,"",('County Race - Numerice Change'!J42/'County Race 2000'!J42))</f>
        <v>1.375</v>
      </c>
      <c r="K42" s="31">
        <f>IF('County Race 2000'!K42=0,"",('County Race - Numerice Change'!K42/'County Race 2000'!K42))</f>
        <v>0.7468879668049793</v>
      </c>
    </row>
    <row r="43" spans="1:11" s="10" customFormat="1" ht="12.75">
      <c r="A43" s="3" t="s">
        <v>39</v>
      </c>
      <c r="B43" s="31">
        <f>IF('County Race 2000'!B43=0,"",('County Race - Numerice Change'!B43/'County Race 2000'!B43))</f>
        <v>-0.017927415828596416</v>
      </c>
      <c r="C43" s="31">
        <f>IF('County Race 2000'!C43=0,"",('County Race - Numerice Change'!C43/'County Race 2000'!C43))</f>
        <v>-0.01981369214845483</v>
      </c>
      <c r="D43" s="31">
        <f>IF('County Race 2000'!D43=0,"",('County Race - Numerice Change'!D43/'County Race 2000'!D43))</f>
        <v>1.625</v>
      </c>
      <c r="E43" s="31">
        <f>IF('County Race 2000'!E43=0,"",('County Race - Numerice Change'!E43/'County Race 2000'!E43))</f>
        <v>-0.38095238095238093</v>
      </c>
      <c r="F43" s="31">
        <f>IF('County Race 2000'!F43=0,"",('County Race - Numerice Change'!F43/'County Race 2000'!F43))</f>
        <v>0.5</v>
      </c>
      <c r="G43" s="31">
        <f>IF('County Race 2000'!G43=0,"",('County Race - Numerice Change'!G43/'County Race 2000'!G43))</f>
        <v>-1</v>
      </c>
      <c r="H43" s="31">
        <f>IF('County Race 2000'!H43=0,"",('County Race - Numerice Change'!H43/'County Race 2000'!H43))</f>
        <v>0.5714285714285714</v>
      </c>
      <c r="I43" s="31">
        <f>IF('County Race 2000'!I43=0,"",('County Race - Numerice Change'!I43/'County Race 2000'!I43))</f>
        <v>0.1794871794871795</v>
      </c>
      <c r="J43" s="31">
        <f>IF('County Race 2000'!J43=0,"",('County Race - Numerice Change'!J43/'County Race 2000'!J43))</f>
        <v>-0.18181818181818182</v>
      </c>
      <c r="K43" s="31">
        <f>IF('County Race 2000'!K43=0,"",('County Race - Numerice Change'!K43/'County Race 2000'!K43))</f>
        <v>-0.028985507246376812</v>
      </c>
    </row>
    <row r="44" spans="1:11" s="10" customFormat="1" ht="12.75">
      <c r="A44" s="3" t="s">
        <v>40</v>
      </c>
      <c r="B44" s="31">
        <f>IF('County Race 2000'!B44=0,"",('County Race - Numerice Change'!B44/'County Race 2000'!B44))</f>
        <v>0.14469343694231482</v>
      </c>
      <c r="C44" s="31">
        <f>IF('County Race 2000'!C44=0,"",('County Race - Numerice Change'!C44/'County Race 2000'!C44))</f>
        <v>0.11565914639840967</v>
      </c>
      <c r="D44" s="31">
        <f>IF('County Race 2000'!D44=0,"",('County Race - Numerice Change'!D44/'County Race 2000'!D44))</f>
        <v>0.4544784371544416</v>
      </c>
      <c r="E44" s="31">
        <f>IF('County Race 2000'!E44=0,"",('County Race - Numerice Change'!E44/'County Race 2000'!E44))</f>
        <v>0.1724573594440935</v>
      </c>
      <c r="F44" s="31">
        <f>IF('County Race 2000'!F44=0,"",('County Race - Numerice Change'!F44/'County Race 2000'!F44))</f>
        <v>0.6672794117647058</v>
      </c>
      <c r="G44" s="31">
        <f>IF('County Race 2000'!G44=0,"",('County Race - Numerice Change'!G44/'County Race 2000'!G44))</f>
        <v>1.096551724137931</v>
      </c>
      <c r="H44" s="31">
        <f>IF('County Race 2000'!H44=0,"",('County Race - Numerice Change'!H44/'County Race 2000'!H44))</f>
        <v>0.5745207173778603</v>
      </c>
      <c r="I44" s="31">
        <f>IF('County Race 2000'!I44=0,"",('County Race - Numerice Change'!I44/'County Race 2000'!I44))</f>
        <v>0.7755506062855729</v>
      </c>
      <c r="J44" s="31">
        <f>IF('County Race 2000'!J44=0,"",('County Race - Numerice Change'!J44/'County Race 2000'!J44))</f>
        <v>0.8509246729815065</v>
      </c>
      <c r="K44" s="31">
        <f>IF('County Race 2000'!K44=0,"",('County Race - Numerice Change'!K44/'County Race 2000'!K44))</f>
        <v>0.6047703967900133</v>
      </c>
    </row>
    <row r="45" spans="1:11" s="10" customFormat="1" ht="12.75">
      <c r="A45" s="3" t="s">
        <v>41</v>
      </c>
      <c r="B45" s="31">
        <f>IF('County Race 2000'!B45=0,"",('County Race - Numerice Change'!B45/'County Race 2000'!B45))</f>
        <v>-0.01639187116564417</v>
      </c>
      <c r="C45" s="31">
        <f>IF('County Race 2000'!C45=0,"",('County Race - Numerice Change'!C45/'County Race 2000'!C45))</f>
        <v>-0.023175881370912303</v>
      </c>
      <c r="D45" s="31">
        <f>IF('County Race 2000'!D45=0,"",('County Race - Numerice Change'!D45/'County Race 2000'!D45))</f>
        <v>0.40476190476190477</v>
      </c>
      <c r="E45" s="31">
        <f>IF('County Race 2000'!E45=0,"",('County Race - Numerice Change'!E45/'County Race 2000'!E45))</f>
        <v>0.19444444444444445</v>
      </c>
      <c r="F45" s="31">
        <f>IF('County Race 2000'!F45=0,"",('County Race - Numerice Change'!F45/'County Race 2000'!F45))</f>
        <v>1.3125</v>
      </c>
      <c r="G45" s="31">
        <f>IF('County Race 2000'!G45=0,"",('County Race - Numerice Change'!G45/'County Race 2000'!G45))</f>
        <v>2</v>
      </c>
      <c r="H45" s="31">
        <f>IF('County Race 2000'!H45=0,"",('County Race - Numerice Change'!H45/'County Race 2000'!H45))</f>
        <v>0.28846153846153844</v>
      </c>
      <c r="I45" s="31">
        <f>IF('County Race 2000'!I45=0,"",('County Race - Numerice Change'!I45/'County Race 2000'!I45))</f>
        <v>0.029411764705882353</v>
      </c>
      <c r="J45" s="31">
        <f>IF('County Race 2000'!J45=0,"",('County Race - Numerice Change'!J45/'County Race 2000'!J45))</f>
        <v>0.07878787878787878</v>
      </c>
      <c r="K45" s="31">
        <f>IF('County Race 2000'!K45=0,"",('County Race - Numerice Change'!K45/'County Race 2000'!K45))</f>
        <v>0.18313953488372092</v>
      </c>
    </row>
    <row r="46" spans="1:11" s="10" customFormat="1" ht="12.75">
      <c r="A46" s="3" t="s">
        <v>42</v>
      </c>
      <c r="B46" s="31">
        <f>IF('County Race 2000'!B46=0,"",('County Race - Numerice Change'!B46/'County Race 2000'!B46))</f>
        <v>0.01209039548022599</v>
      </c>
      <c r="C46" s="31">
        <f>IF('County Race 2000'!C46=0,"",('County Race - Numerice Change'!C46/'County Race 2000'!C46))</f>
        <v>0.004367816091954023</v>
      </c>
      <c r="D46" s="31">
        <f>IF('County Race 2000'!D46=0,"",('County Race - Numerice Change'!D46/'County Race 2000'!D46))</f>
        <v>1.5</v>
      </c>
      <c r="E46" s="31">
        <f>IF('County Race 2000'!E46=0,"",('County Race - Numerice Change'!E46/'County Race 2000'!E46))</f>
        <v>0.45454545454545453</v>
      </c>
      <c r="F46" s="31">
        <f>IF('County Race 2000'!F46=0,"",('County Race - Numerice Change'!F46/'County Race 2000'!F46))</f>
        <v>0.38461538461538464</v>
      </c>
      <c r="G46" s="31">
        <f>IF('County Race 2000'!G46=0,"",('County Race - Numerice Change'!G46/'County Race 2000'!G46))</f>
        <v>0.8</v>
      </c>
      <c r="H46" s="31">
        <f>IF('County Race 2000'!H46=0,"",('County Race - Numerice Change'!H46/'County Race 2000'!H46))</f>
        <v>4.875</v>
      </c>
      <c r="I46" s="31">
        <f>IF('County Race 2000'!I46=0,"",('County Race - Numerice Change'!I46/'County Race 2000'!I46))</f>
        <v>-0.07777777777777778</v>
      </c>
      <c r="J46" s="31">
        <f>IF('County Race 2000'!J46=0,"",('County Race - Numerice Change'!J46/'County Race 2000'!J46))</f>
        <v>0.5842696629213483</v>
      </c>
      <c r="K46" s="31">
        <f>IF('County Race 2000'!K46=0,"",('County Race - Numerice Change'!K46/'County Race 2000'!K46))</f>
        <v>0.5204081632653061</v>
      </c>
    </row>
    <row r="47" spans="1:11" s="10" customFormat="1" ht="12.75">
      <c r="A47" s="3" t="s">
        <v>43</v>
      </c>
      <c r="B47" s="31">
        <f>IF('County Race 2000'!B47=0,"",('County Race - Numerice Change'!B47/'County Race 2000'!B47))</f>
        <v>0.012501704777924262</v>
      </c>
      <c r="C47" s="31">
        <f>IF('County Race 2000'!C47=0,"",('County Race - Numerice Change'!C47/'County Race 2000'!C47))</f>
        <v>0.0104465672203661</v>
      </c>
      <c r="D47" s="31">
        <f>IF('County Race 2000'!D47=0,"",('County Race - Numerice Change'!D47/'County Race 2000'!D47))</f>
        <v>0.0044444444444444444</v>
      </c>
      <c r="E47" s="31">
        <f>IF('County Race 2000'!E47=0,"",('County Race - Numerice Change'!E47/'County Race 2000'!E47))</f>
        <v>-0.2838709677419355</v>
      </c>
      <c r="F47" s="31">
        <f>IF('County Race 2000'!F47=0,"",('County Race - Numerice Change'!F47/'County Race 2000'!F47))</f>
        <v>-0.037037037037037035</v>
      </c>
      <c r="G47" s="31">
        <f>IF('County Race 2000'!G47=0,"",('County Race - Numerice Change'!G47/'County Race 2000'!G47))</f>
        <v>1.6</v>
      </c>
      <c r="H47" s="31">
        <f>IF('County Race 2000'!H47=0,"",('County Race - Numerice Change'!H47/'County Race 2000'!H47))</f>
        <v>-0.013333333333333334</v>
      </c>
      <c r="I47" s="31">
        <f>IF('County Race 2000'!I47=0,"",('County Race - Numerice Change'!I47/'County Race 2000'!I47))</f>
        <v>0.3922413793103448</v>
      </c>
      <c r="J47" s="31">
        <f>IF('County Race 2000'!J47=0,"",('County Race - Numerice Change'!J47/'County Race 2000'!J47))</f>
        <v>0.835820895522388</v>
      </c>
      <c r="K47" s="31">
        <f>IF('County Race 2000'!K47=0,"",('County Race - Numerice Change'!K47/'County Race 2000'!K47))</f>
        <v>0.24047619047619048</v>
      </c>
    </row>
    <row r="48" spans="1:11" s="10" customFormat="1" ht="12.75">
      <c r="A48" s="3" t="s">
        <v>44</v>
      </c>
      <c r="B48" s="31">
        <f>IF('County Race 2000'!B48=0,"",('County Race - Numerice Change'!B48/'County Race 2000'!B48))</f>
        <v>0.07684563758389262</v>
      </c>
      <c r="C48" s="31">
        <f>IF('County Race 2000'!C48=0,"",('County Race - Numerice Change'!C48/'County Race 2000'!C48))</f>
        <v>0.0712401055408971</v>
      </c>
      <c r="D48" s="31">
        <f>IF('County Race 2000'!D48=0,"",('County Race - Numerice Change'!D48/'County Race 2000'!D48))</f>
        <v>2.5714285714285716</v>
      </c>
      <c r="E48" s="31">
        <f>IF('County Race 2000'!E48=0,"",('County Race - Numerice Change'!E48/'County Race 2000'!E48))</f>
        <v>0.13559322033898305</v>
      </c>
      <c r="F48" s="31">
        <f>IF('County Race 2000'!F48=0,"",('County Race - Numerice Change'!F48/'County Race 2000'!F48))</f>
        <v>0.6</v>
      </c>
      <c r="G48" s="31">
        <f>IF('County Race 2000'!G48=0,"",('County Race - Numerice Change'!G48/'County Race 2000'!G48))</f>
      </c>
      <c r="H48" s="31">
        <f>IF('County Race 2000'!H48=0,"",('County Race - Numerice Change'!H48/'County Race 2000'!H48))</f>
        <v>0.3888888888888889</v>
      </c>
      <c r="I48" s="31">
        <f>IF('County Race 2000'!I48=0,"",('County Race - Numerice Change'!I48/'County Race 2000'!I48))</f>
        <v>0.14728682170542637</v>
      </c>
      <c r="J48" s="31">
        <f>IF('County Race 2000'!J48=0,"",('County Race - Numerice Change'!J48/'County Race 2000'!J48))</f>
        <v>0.3382352941176471</v>
      </c>
      <c r="K48" s="31">
        <f>IF('County Race 2000'!K48=0,"",('County Race - Numerice Change'!K48/'County Race 2000'!K48))</f>
        <v>0.3169811320754717</v>
      </c>
    </row>
    <row r="49" spans="1:11" s="10" customFormat="1" ht="12.75">
      <c r="A49" s="3" t="s">
        <v>45</v>
      </c>
      <c r="B49" s="31">
        <f>IF('County Race 2000'!B49=0,"",('County Race - Numerice Change'!B49/'County Race 2000'!B49))</f>
        <v>-0.08204074004858905</v>
      </c>
      <c r="C49" s="31">
        <f>IF('County Race 2000'!C49=0,"",('County Race - Numerice Change'!C49/'County Race 2000'!C49))</f>
        <v>-0.0888214082368571</v>
      </c>
      <c r="D49" s="31">
        <f>IF('County Race 2000'!D49=0,"",('County Race - Numerice Change'!D49/'County Race 2000'!D49))</f>
        <v>0.3333333333333333</v>
      </c>
      <c r="E49" s="31">
        <f>IF('County Race 2000'!E49=0,"",('County Race - Numerice Change'!E49/'County Race 2000'!E49))</f>
        <v>0.92</v>
      </c>
      <c r="F49" s="31">
        <f>IF('County Race 2000'!F49=0,"",('County Race - Numerice Change'!F49/'County Race 2000'!F49))</f>
        <v>2.75</v>
      </c>
      <c r="G49" s="31">
        <f>IF('County Race 2000'!G49=0,"",('County Race - Numerice Change'!G49/'County Race 2000'!G49))</f>
        <v>0</v>
      </c>
      <c r="H49" s="31">
        <f>IF('County Race 2000'!H49=0,"",('County Race - Numerice Change'!H49/'County Race 2000'!H49))</f>
        <v>1.1666666666666667</v>
      </c>
      <c r="I49" s="31">
        <f>IF('County Race 2000'!I49=0,"",('County Race - Numerice Change'!I49/'County Race 2000'!I49))</f>
        <v>-0.35</v>
      </c>
      <c r="J49" s="31">
        <f>IF('County Race 2000'!J49=0,"",('County Race - Numerice Change'!J49/'County Race 2000'!J49))</f>
        <v>0.8571428571428571</v>
      </c>
      <c r="K49" s="31">
        <f>IF('County Race 2000'!K49=0,"",('County Race - Numerice Change'!K49/'County Race 2000'!K49))</f>
        <v>0.4270833333333333</v>
      </c>
    </row>
    <row r="50" spans="1:11" s="10" customFormat="1" ht="12.75">
      <c r="A50" s="3" t="s">
        <v>46</v>
      </c>
      <c r="B50" s="31">
        <f>IF('County Race 2000'!B50=0,"",('County Race - Numerice Change'!B50/'County Race 2000'!B50))</f>
        <v>-0.006658832745789268</v>
      </c>
      <c r="C50" s="31">
        <f>IF('County Race 2000'!C50=0,"",('County Race - Numerice Change'!C50/'County Race 2000'!C50))</f>
        <v>0.0004298302170642596</v>
      </c>
      <c r="D50" s="31">
        <f>IF('County Race 2000'!D50=0,"",('County Race - Numerice Change'!D50/'County Race 2000'!D50))</f>
        <v>-0.23891273247496422</v>
      </c>
      <c r="E50" s="31">
        <f>IF('County Race 2000'!E50=0,"",('County Race - Numerice Change'!E50/'County Race 2000'!E50))</f>
        <v>0.38235294117647056</v>
      </c>
      <c r="F50" s="31">
        <f>IF('County Race 2000'!F50=0,"",('County Race - Numerice Change'!F50/'County Race 2000'!F50))</f>
        <v>1.1666666666666667</v>
      </c>
      <c r="G50" s="31">
        <f>IF('County Race 2000'!G50=0,"",('County Race - Numerice Change'!G50/'County Race 2000'!G50))</f>
        <v>-0.5</v>
      </c>
      <c r="H50" s="31">
        <f>IF('County Race 2000'!H50=0,"",('County Race - Numerice Change'!H50/'County Race 2000'!H50))</f>
        <v>-0.14634146341463414</v>
      </c>
      <c r="I50" s="31">
        <f>IF('County Race 2000'!I50=0,"",('County Race - Numerice Change'!I50/'County Race 2000'!I50))</f>
        <v>0.6964285714285714</v>
      </c>
      <c r="J50" s="31">
        <f>IF('County Race 2000'!J50=0,"",('County Race - Numerice Change'!J50/'County Race 2000'!J50))</f>
        <v>0.38636363636363635</v>
      </c>
      <c r="K50" s="31">
        <f>IF('County Race 2000'!K50=0,"",('County Race - Numerice Change'!K50/'County Race 2000'!K50))</f>
        <v>-0.04338624338624339</v>
      </c>
    </row>
    <row r="51" spans="1:11" s="10" customFormat="1" ht="12.75">
      <c r="A51" s="3" t="s">
        <v>47</v>
      </c>
      <c r="B51" s="31">
        <f>IF('County Race 2000'!B51=0,"",('County Race - Numerice Change'!B51/'County Race 2000'!B51))</f>
        <v>0.08491326064772545</v>
      </c>
      <c r="C51" s="31">
        <f>IF('County Race 2000'!C51=0,"",('County Race - Numerice Change'!C51/'County Race 2000'!C51))</f>
        <v>0.08358865801348114</v>
      </c>
      <c r="D51" s="31">
        <f>IF('County Race 2000'!D51=0,"",('County Race - Numerice Change'!D51/'County Race 2000'!D51))</f>
        <v>0.3684210526315789</v>
      </c>
      <c r="E51" s="31">
        <f>IF('County Race 2000'!E51=0,"",('County Race - Numerice Change'!E51/'County Race 2000'!E51))</f>
        <v>-0.2541436464088398</v>
      </c>
      <c r="F51" s="31">
        <f>IF('County Race 2000'!F51=0,"",('County Race - Numerice Change'!F51/'County Race 2000'!F51))</f>
        <v>0.47761194029850745</v>
      </c>
      <c r="G51" s="31">
        <f>IF('County Race 2000'!G51=0,"",('County Race - Numerice Change'!G51/'County Race 2000'!G51))</f>
        <v>-0.125</v>
      </c>
      <c r="H51" s="31">
        <f>IF('County Race 2000'!H51=0,"",('County Race - Numerice Change'!H51/'County Race 2000'!H51))</f>
        <v>0.9611650485436893</v>
      </c>
      <c r="I51" s="31">
        <f>IF('County Race 2000'!I51=0,"",('County Race - Numerice Change'!I51/'County Race 2000'!I51))</f>
        <v>0.08237232289950576</v>
      </c>
      <c r="J51" s="31">
        <f>IF('County Race 2000'!J51=0,"",('County Race - Numerice Change'!J51/'County Race 2000'!J51))</f>
        <v>0.5488888888888889</v>
      </c>
      <c r="K51" s="31">
        <f>IF('County Race 2000'!K51=0,"",('County Race - Numerice Change'!K51/'County Race 2000'!K51))</f>
        <v>0.17708978328173375</v>
      </c>
    </row>
    <row r="52" spans="1:11" s="10" customFormat="1" ht="12.75">
      <c r="A52" s="3" t="s">
        <v>48</v>
      </c>
      <c r="B52" s="31">
        <f>IF('County Race 2000'!B52=0,"",('County Race - Numerice Change'!B52/'County Race 2000'!B52))</f>
        <v>-0.006263438347200149</v>
      </c>
      <c r="C52" s="31">
        <f>IF('County Race 2000'!C52=0,"",('County Race - Numerice Change'!C52/'County Race 2000'!C52))</f>
        <v>-0.009470429068419018</v>
      </c>
      <c r="D52" s="31">
        <f>IF('County Race 2000'!D52=0,"",('County Race - Numerice Change'!D52/'County Race 2000'!D52))</f>
        <v>-0.17365269461077845</v>
      </c>
      <c r="E52" s="31">
        <f>IF('County Race 2000'!E52=0,"",('County Race - Numerice Change'!E52/'County Race 2000'!E52))</f>
        <v>0.4166666666666667</v>
      </c>
      <c r="F52" s="31">
        <f>IF('County Race 2000'!F52=0,"",('County Race - Numerice Change'!F52/'County Race 2000'!F52))</f>
        <v>0.1</v>
      </c>
      <c r="G52" s="31">
        <f>IF('County Race 2000'!G52=0,"",('County Race - Numerice Change'!G52/'County Race 2000'!G52))</f>
      </c>
      <c r="H52" s="31">
        <f>IF('County Race 2000'!H52=0,"",('County Race - Numerice Change'!H52/'County Race 2000'!H52))</f>
        <v>0</v>
      </c>
      <c r="I52" s="31">
        <f>IF('County Race 2000'!I52=0,"",('County Race - Numerice Change'!I52/'County Race 2000'!I52))</f>
        <v>0.39285714285714285</v>
      </c>
      <c r="J52" s="31">
        <f>IF('County Race 2000'!J52=0,"",('County Race - Numerice Change'!J52/'County Race 2000'!J52))</f>
        <v>1.1451612903225807</v>
      </c>
      <c r="K52" s="31">
        <f>IF('County Race 2000'!K52=0,"",('County Race - Numerice Change'!K52/'County Race 2000'!K52))</f>
        <v>0.22193211488250653</v>
      </c>
    </row>
    <row r="53" spans="1:11" s="10" customFormat="1" ht="12.75">
      <c r="A53" s="3" t="s">
        <v>49</v>
      </c>
      <c r="B53" s="31">
        <f>IF('County Race 2000'!B53=0,"",('County Race - Numerice Change'!B53/'County Race 2000'!B53))</f>
        <v>0.029437454190080627</v>
      </c>
      <c r="C53" s="31">
        <f>IF('County Race 2000'!C53=0,"",('County Race - Numerice Change'!C53/'County Race 2000'!C53))</f>
        <v>-0.017400737592607518</v>
      </c>
      <c r="D53" s="31">
        <f>IF('County Race 2000'!D53=0,"",('County Race - Numerice Change'!D53/'County Race 2000'!D53))</f>
        <v>0.05890111620765006</v>
      </c>
      <c r="E53" s="31">
        <f>IF('County Race 2000'!E53=0,"",('County Race - Numerice Change'!E53/'County Race 2000'!E53))</f>
        <v>0.05808080808080808</v>
      </c>
      <c r="F53" s="31">
        <f>IF('County Race 2000'!F53=0,"",('County Race - Numerice Change'!F53/'County Race 2000'!F53))</f>
        <v>0.2785306704707561</v>
      </c>
      <c r="G53" s="31">
        <f>IF('County Race 2000'!G53=0,"",('County Race - Numerice Change'!G53/'County Race 2000'!G53))</f>
        <v>0.3784246575342466</v>
      </c>
      <c r="H53" s="31">
        <f>IF('County Race 2000'!H53=0,"",('County Race - Numerice Change'!H53/'County Race 2000'!H53))</f>
        <v>0.5907377152193037</v>
      </c>
      <c r="I53" s="31">
        <f>IF('County Race 2000'!I53=0,"",('County Race - Numerice Change'!I53/'County Race 2000'!I53))</f>
        <v>0.40092103480969793</v>
      </c>
      <c r="J53" s="31">
        <f>IF('County Race 2000'!J53=0,"",('County Race - Numerice Change'!J53/'County Race 2000'!J53))</f>
        <v>0.6050625711035267</v>
      </c>
      <c r="K53" s="31">
        <f>IF('County Race 2000'!K53=0,"",('County Race - Numerice Change'!K53/'County Race 2000'!K53))</f>
        <v>0.1708701224385561</v>
      </c>
    </row>
    <row r="54" spans="1:11" s="10" customFormat="1" ht="12.75">
      <c r="A54" s="3" t="s">
        <v>50</v>
      </c>
      <c r="B54" s="31">
        <f>IF('County Race 2000'!B54=0,"",('County Race - Numerice Change'!B54/'County Race 2000'!B54))</f>
        <v>0.12148711384521331</v>
      </c>
      <c r="C54" s="31">
        <f>IF('County Race 2000'!C54=0,"",('County Race - Numerice Change'!C54/'County Race 2000'!C54))</f>
        <v>0.0689256675884271</v>
      </c>
      <c r="D54" s="31">
        <f>IF('County Race 2000'!D54=0,"",('County Race - Numerice Change'!D54/'County Race 2000'!D54))</f>
        <v>0.4616376531270148</v>
      </c>
      <c r="E54" s="31">
        <f>IF('County Race 2000'!E54=0,"",('County Race - Numerice Change'!E54/'County Race 2000'!E54))</f>
        <v>0.28097982708933716</v>
      </c>
      <c r="F54" s="31">
        <f>IF('County Race 2000'!F54=0,"",('County Race - Numerice Change'!F54/'County Race 2000'!F54))</f>
        <v>0.6052269601100413</v>
      </c>
      <c r="G54" s="31">
        <f>IF('County Race 2000'!G54=0,"",('County Race - Numerice Change'!G54/'County Race 2000'!G54))</f>
        <v>3.3088235294117645</v>
      </c>
      <c r="H54" s="31">
        <f>IF('County Race 2000'!H54=0,"",('County Race - Numerice Change'!H54/'County Race 2000'!H54))</f>
        <v>1.6997635933806146</v>
      </c>
      <c r="I54" s="31">
        <f>IF('County Race 2000'!I54=0,"",('County Race - Numerice Change'!I54/'County Race 2000'!I54))</f>
        <v>0.5934300341296929</v>
      </c>
      <c r="J54" s="31">
        <f>IF('County Race 2000'!J54=0,"",('County Race - Numerice Change'!J54/'County Race 2000'!J54))</f>
        <v>1.2204702627939144</v>
      </c>
      <c r="K54" s="31">
        <f>IF('County Race 2000'!K54=0,"",('County Race - Numerice Change'!K54/'County Race 2000'!K54))</f>
        <v>0.7524064171122995</v>
      </c>
    </row>
    <row r="55" spans="1:11" s="10" customFormat="1" ht="12.75">
      <c r="A55" s="3" t="s">
        <v>51</v>
      </c>
      <c r="B55" s="31">
        <f>IF('County Race 2000'!B55=0,"",('County Race - Numerice Change'!B55/'County Race 2000'!B55))</f>
        <v>0.10416004119152544</v>
      </c>
      <c r="C55" s="31">
        <f>IF('County Race 2000'!C55=0,"",('County Race - Numerice Change'!C55/'County Race 2000'!C55))</f>
        <v>0.09272301685119781</v>
      </c>
      <c r="D55" s="31">
        <f>IF('County Race 2000'!D55=0,"",('County Race - Numerice Change'!D55/'County Race 2000'!D55))</f>
        <v>0.32791728212703103</v>
      </c>
      <c r="E55" s="31">
        <f>IF('County Race 2000'!E55=0,"",('County Race - Numerice Change'!E55/'County Race 2000'!E55))</f>
        <v>0.1733102253032929</v>
      </c>
      <c r="F55" s="31">
        <f>IF('County Race 2000'!F55=0,"",('County Race - Numerice Change'!F55/'County Race 2000'!F55))</f>
        <v>1.0014124293785311</v>
      </c>
      <c r="G55" s="31">
        <f>IF('County Race 2000'!G55=0,"",('County Race - Numerice Change'!G55/'County Race 2000'!G55))</f>
        <v>0.75</v>
      </c>
      <c r="H55" s="31">
        <f>IF('County Race 2000'!H55=0,"",('County Race - Numerice Change'!H55/'County Race 2000'!H55))</f>
        <v>0.7453027139874739</v>
      </c>
      <c r="I55" s="31">
        <f>IF('County Race 2000'!I55=0,"",('County Race - Numerice Change'!I55/'County Race 2000'!I55))</f>
        <v>0.593192868719611</v>
      </c>
      <c r="J55" s="31">
        <f>IF('County Race 2000'!J55=0,"",('County Race - Numerice Change'!J55/'County Race 2000'!J55))</f>
        <v>0.7022977022977023</v>
      </c>
      <c r="K55" s="31">
        <f>IF('County Race 2000'!K55=0,"",('County Race - Numerice Change'!K55/'County Race 2000'!K55))</f>
        <v>0.5743775606681374</v>
      </c>
    </row>
    <row r="56" spans="1:11" s="10" customFormat="1" ht="12.75">
      <c r="A56" s="3" t="s">
        <v>52</v>
      </c>
      <c r="B56" s="31">
        <f>IF('County Race 2000'!B56=0,"",('County Race - Numerice Change'!B56/'County Race 2000'!B56))</f>
        <v>0.08987110945335489</v>
      </c>
      <c r="C56" s="31">
        <f>IF('County Race 2000'!C56=0,"",('County Race - Numerice Change'!C56/'County Race 2000'!C56))</f>
        <v>0.08859304223862409</v>
      </c>
      <c r="D56" s="31">
        <f>IF('County Race 2000'!D56=0,"",('County Race - Numerice Change'!D56/'County Race 2000'!D56))</f>
        <v>0.09095260890378172</v>
      </c>
      <c r="E56" s="31">
        <f>IF('County Race 2000'!E56=0,"",('County Race - Numerice Change'!E56/'County Race 2000'!E56))</f>
        <v>-0.11464968152866242</v>
      </c>
      <c r="F56" s="31">
        <f>IF('County Race 2000'!F56=0,"",('County Race - Numerice Change'!F56/'County Race 2000'!F56))</f>
        <v>0.15895953757225434</v>
      </c>
      <c r="G56" s="31">
        <f>IF('County Race 2000'!G56=0,"",('County Race - Numerice Change'!G56/'County Race 2000'!G56))</f>
        <v>1.0327868852459017</v>
      </c>
      <c r="H56" s="31">
        <f>IF('County Race 2000'!H56=0,"",('County Race - Numerice Change'!H56/'County Race 2000'!H56))</f>
        <v>-0.3611556982343499</v>
      </c>
      <c r="I56" s="31">
        <f>IF('County Race 2000'!I56=0,"",('County Race - Numerice Change'!I56/'County Race 2000'!I56))</f>
        <v>0.3866396761133603</v>
      </c>
      <c r="J56" s="31">
        <f>IF('County Race 2000'!J56=0,"",('County Race - Numerice Change'!J56/'County Race 2000'!J56))</f>
        <v>0.14498933901918976</v>
      </c>
      <c r="K56" s="31">
        <f>IF('County Race 2000'!K56=0,"",('County Race - Numerice Change'!K56/'County Race 2000'!K56))</f>
        <v>0.14170485792850596</v>
      </c>
    </row>
    <row r="57" spans="1:11" s="10" customFormat="1" ht="12.75">
      <c r="A57" s="3" t="s">
        <v>53</v>
      </c>
      <c r="B57" s="31">
        <f>IF('County Race 2000'!B57=0,"",('County Race - Numerice Change'!B57/'County Race 2000'!B57))</f>
        <v>-0.052740197202476496</v>
      </c>
      <c r="C57" s="31">
        <f>IF('County Race 2000'!C57=0,"",('County Race - Numerice Change'!C57/'County Race 2000'!C57))</f>
        <v>-0.057960893854748605</v>
      </c>
      <c r="D57" s="31">
        <f>IF('County Race 2000'!D57=0,"",('County Race - Numerice Change'!D57/'County Race 2000'!D57))</f>
        <v>2.5</v>
      </c>
      <c r="E57" s="31">
        <f>IF('County Race 2000'!E57=0,"",('County Race - Numerice Change'!E57/'County Race 2000'!E57))</f>
        <v>6</v>
      </c>
      <c r="F57" s="31">
        <f>IF('County Race 2000'!F57=0,"",('County Race - Numerice Change'!F57/'County Race 2000'!F57))</f>
        <v>1</v>
      </c>
      <c r="G57" s="31">
        <f>IF('County Race 2000'!G57=0,"",('County Race - Numerice Change'!G57/'County Race 2000'!G57))</f>
      </c>
      <c r="H57" s="31">
        <f>IF('County Race 2000'!H57=0,"",('County Race - Numerice Change'!H57/'County Race 2000'!H57))</f>
        <v>0.8571428571428571</v>
      </c>
      <c r="I57" s="31">
        <f>IF('County Race 2000'!I57=0,"",('County Race - Numerice Change'!I57/'County Race 2000'!I57))</f>
        <v>-0.14285714285714285</v>
      </c>
      <c r="J57" s="31">
        <f>IF('County Race 2000'!J57=0,"",('County Race - Numerice Change'!J57/'County Race 2000'!J57))</f>
        <v>0.3076923076923077</v>
      </c>
      <c r="K57" s="31">
        <f>IF('County Race 2000'!K57=0,"",('County Race - Numerice Change'!K57/'County Race 2000'!K57))</f>
        <v>0.23809523809523808</v>
      </c>
    </row>
    <row r="58" spans="1:11" s="10" customFormat="1" ht="12.75">
      <c r="A58" s="3" t="s">
        <v>54</v>
      </c>
      <c r="B58" s="31">
        <f>IF('County Race 2000'!B58=0,"",('County Race - Numerice Change'!B58/'County Race 2000'!B58))</f>
        <v>0.0940546858179805</v>
      </c>
      <c r="C58" s="31">
        <f>IF('County Race 2000'!C58=0,"",('County Race - Numerice Change'!C58/'County Race 2000'!C58))</f>
        <v>0.07920258620689655</v>
      </c>
      <c r="D58" s="31">
        <f>IF('County Race 2000'!D58=0,"",('County Race - Numerice Change'!D58/'County Race 2000'!D58))</f>
        <v>0.7463768115942029</v>
      </c>
      <c r="E58" s="31">
        <f>IF('County Race 2000'!E58=0,"",('County Race - Numerice Change'!E58/'County Race 2000'!E58))</f>
        <v>0.5</v>
      </c>
      <c r="F58" s="31">
        <f>IF('County Race 2000'!F58=0,"",('County Race - Numerice Change'!F58/'County Race 2000'!F58))</f>
        <v>0.6421052631578947</v>
      </c>
      <c r="G58" s="31">
        <f>IF('County Race 2000'!G58=0,"",('County Race - Numerice Change'!G58/'County Race 2000'!G58))</f>
        <v>0.2</v>
      </c>
      <c r="H58" s="31">
        <f>IF('County Race 2000'!H58=0,"",('County Race - Numerice Change'!H58/'County Race 2000'!H58))</f>
        <v>0.6422018348623854</v>
      </c>
      <c r="I58" s="31">
        <f>IF('County Race 2000'!I58=0,"",('County Race - Numerice Change'!I58/'County Race 2000'!I58))</f>
        <v>0.545045045045045</v>
      </c>
      <c r="J58" s="31">
        <f>IF('County Race 2000'!J58=0,"",('County Race - Numerice Change'!J58/'County Race 2000'!J58))</f>
        <v>0.7930174563591023</v>
      </c>
      <c r="K58" s="31">
        <f>IF('County Race 2000'!K58=0,"",('County Race - Numerice Change'!K58/'County Race 2000'!K58))</f>
        <v>0.6228430566967954</v>
      </c>
    </row>
    <row r="59" spans="1:11" s="10" customFormat="1" ht="12.75">
      <c r="A59" s="3" t="s">
        <v>55</v>
      </c>
      <c r="B59" s="31">
        <f>IF('County Race 2000'!B59=0,"",('County Race - Numerice Change'!B59/'County Race 2000'!B59))</f>
        <v>0.012773058252427184</v>
      </c>
      <c r="C59" s="31">
        <f>IF('County Race 2000'!C59=0,"",('County Race - Numerice Change'!C59/'County Race 2000'!C59))</f>
        <v>-0.0020009528346831827</v>
      </c>
      <c r="D59" s="31">
        <f>IF('County Race 2000'!D59=0,"",('County Race - Numerice Change'!D59/'County Race 2000'!D59))</f>
        <v>-0.009345794392523364</v>
      </c>
      <c r="E59" s="31">
        <f>IF('County Race 2000'!E59=0,"",('County Race - Numerice Change'!E59/'County Race 2000'!E59))</f>
        <v>0.4583333333333333</v>
      </c>
      <c r="F59" s="31">
        <f>IF('County Race 2000'!F59=0,"",('County Race - Numerice Change'!F59/'County Race 2000'!F59))</f>
        <v>0.6219512195121951</v>
      </c>
      <c r="G59" s="31">
        <f>IF('County Race 2000'!G59=0,"",('County Race - Numerice Change'!G59/'County Race 2000'!G59))</f>
        <v>4.333333333333333</v>
      </c>
      <c r="H59" s="31">
        <f>IF('County Race 2000'!H59=0,"",('County Race - Numerice Change'!H59/'County Race 2000'!H59))</f>
        <v>0.4556213017751479</v>
      </c>
      <c r="I59" s="31">
        <f>IF('County Race 2000'!I59=0,"",('County Race - Numerice Change'!I59/'County Race 2000'!I59))</f>
        <v>0.7567567567567568</v>
      </c>
      <c r="J59" s="31">
        <f>IF('County Race 2000'!J59=0,"",('County Race - Numerice Change'!J59/'County Race 2000'!J59))</f>
        <v>0.917098445595855</v>
      </c>
      <c r="K59" s="31">
        <f>IF('County Race 2000'!K59=0,"",('County Race - Numerice Change'!K59/'County Race 2000'!K59))</f>
        <v>0.4245508982035928</v>
      </c>
    </row>
    <row r="60" spans="1:11" s="10" customFormat="1" ht="12.75">
      <c r="A60" s="3" t="s">
        <v>56</v>
      </c>
      <c r="B60" s="31">
        <f>IF('County Race 2000'!B60=0,"",('County Race - Numerice Change'!B60/'County Race 2000'!B60))</f>
        <v>0.09743210998750142</v>
      </c>
      <c r="C60" s="31">
        <f>IF('County Race 2000'!C60=0,"",('County Race - Numerice Change'!C60/'County Race 2000'!C60))</f>
        <v>0.07413455258001306</v>
      </c>
      <c r="D60" s="31">
        <f>IF('County Race 2000'!D60=0,"",('County Race - Numerice Change'!D60/'County Race 2000'!D60))</f>
        <v>0.07368421052631578</v>
      </c>
      <c r="E60" s="31">
        <f>IF('County Race 2000'!E60=0,"",('County Race - Numerice Change'!E60/'County Race 2000'!E60))</f>
        <v>0.23220973782771537</v>
      </c>
      <c r="F60" s="31">
        <f>IF('County Race 2000'!F60=0,"",('County Race - Numerice Change'!F60/'County Race 2000'!F60))</f>
        <v>0.7215189873417721</v>
      </c>
      <c r="G60" s="31">
        <f>IF('County Race 2000'!G60=0,"",('County Race - Numerice Change'!G60/'County Race 2000'!G60))</f>
        <v>2.125</v>
      </c>
      <c r="H60" s="31">
        <f>IF('County Race 2000'!H60=0,"",('County Race - Numerice Change'!H60/'County Race 2000'!H60))</f>
        <v>1.0543293718166384</v>
      </c>
      <c r="I60" s="31">
        <f>IF('County Race 2000'!I60=0,"",('County Race - Numerice Change'!I60/'County Race 2000'!I60))</f>
        <v>0.34917355371900827</v>
      </c>
      <c r="J60" s="31">
        <f>IF('County Race 2000'!J60=0,"",('County Race - Numerice Change'!J60/'County Race 2000'!J60))</f>
        <v>1.0451882845188285</v>
      </c>
      <c r="K60" s="31">
        <f>IF('County Race 2000'!K60=0,"",('County Race - Numerice Change'!K60/'County Race 2000'!K60))</f>
        <v>0.7548970366649924</v>
      </c>
    </row>
    <row r="61" spans="1:11" s="10" customFormat="1" ht="12.75">
      <c r="A61" s="3" t="s">
        <v>57</v>
      </c>
      <c r="B61" s="31">
        <f>IF('County Race 2000'!B61=0,"",('County Race - Numerice Change'!B61/'County Race 2000'!B61))</f>
        <v>-0.026967791118734517</v>
      </c>
      <c r="C61" s="31">
        <f>IF('County Race 2000'!C61=0,"",('County Race - Numerice Change'!C61/'County Race 2000'!C61))</f>
        <v>-0.042817405126167295</v>
      </c>
      <c r="D61" s="31">
        <f>IF('County Race 2000'!D61=0,"",('County Race - Numerice Change'!D61/'County Race 2000'!D61))</f>
        <v>0.2188679245283019</v>
      </c>
      <c r="E61" s="31">
        <f>IF('County Race 2000'!E61=0,"",('County Race - Numerice Change'!E61/'County Race 2000'!E61))</f>
        <v>0.7647058823529411</v>
      </c>
      <c r="F61" s="31">
        <f>IF('County Race 2000'!F61=0,"",('County Race - Numerice Change'!F61/'County Race 2000'!F61))</f>
        <v>0.19047619047619047</v>
      </c>
      <c r="G61" s="31">
        <f>IF('County Race 2000'!G61=0,"",('County Race - Numerice Change'!G61/'County Race 2000'!G61))</f>
        <v>2.5</v>
      </c>
      <c r="H61" s="31">
        <f>IF('County Race 2000'!H61=0,"",('County Race - Numerice Change'!H61/'County Race 2000'!H61))</f>
        <v>0.06521739130434782</v>
      </c>
      <c r="I61" s="31">
        <f>IF('County Race 2000'!I61=0,"",('County Race - Numerice Change'!I61/'County Race 2000'!I61))</f>
        <v>0.8441558441558441</v>
      </c>
      <c r="J61" s="31">
        <f>IF('County Race 2000'!J61=0,"",('County Race - Numerice Change'!J61/'County Race 2000'!J61))</f>
        <v>1.0649350649350648</v>
      </c>
      <c r="K61" s="31">
        <f>IF('County Race 2000'!K61=0,"",('County Race - Numerice Change'!K61/'County Race 2000'!K61))</f>
        <v>0.4393939393939394</v>
      </c>
    </row>
    <row r="62" spans="1:11" s="10" customFormat="1" ht="12.75">
      <c r="A62" s="3" t="s">
        <v>58</v>
      </c>
      <c r="B62" s="31">
        <f>IF('County Race 2000'!B62=0,"",('County Race - Numerice Change'!B62/'County Race 2000'!B62))</f>
        <v>0.34978430566967955</v>
      </c>
      <c r="C62" s="31">
        <f>IF('County Race 2000'!C62=0,"",('County Race - Numerice Change'!C62/'County Race 2000'!C62))</f>
        <v>0.3339922532389475</v>
      </c>
      <c r="D62" s="31">
        <f>IF('County Race 2000'!D62=0,"",('County Race - Numerice Change'!D62/'County Race 2000'!D62))</f>
        <v>0.4534711964549483</v>
      </c>
      <c r="E62" s="31">
        <f>IF('County Race 2000'!E62=0,"",('County Race - Numerice Change'!E62/'County Race 2000'!E62))</f>
        <v>0.2097902097902098</v>
      </c>
      <c r="F62" s="31">
        <f>IF('County Race 2000'!F62=0,"",('County Race - Numerice Change'!F62/'County Race 2000'!F62))</f>
        <v>1.838235294117647</v>
      </c>
      <c r="G62" s="31">
        <f>IF('County Race 2000'!G62=0,"",('County Race - Numerice Change'!G62/'County Race 2000'!G62))</f>
        <v>0.18181818181818182</v>
      </c>
      <c r="H62" s="31">
        <f>IF('County Race 2000'!H62=0,"",('County Race - Numerice Change'!H62/'County Race 2000'!H62))</f>
        <v>0.9759036144578314</v>
      </c>
      <c r="I62" s="31">
        <f>IF('County Race 2000'!I62=0,"",('County Race - Numerice Change'!I62/'County Race 2000'!I62))</f>
        <v>1.1103603603603605</v>
      </c>
      <c r="J62" s="31">
        <f>IF('County Race 2000'!J62=0,"",('County Race - Numerice Change'!J62/'County Race 2000'!J62))</f>
        <v>1.3243243243243243</v>
      </c>
      <c r="K62" s="31">
        <f>IF('County Race 2000'!K62=0,"",('County Race - Numerice Change'!K62/'County Race 2000'!K62))</f>
        <v>0.8193181818181818</v>
      </c>
    </row>
    <row r="63" spans="1:11" s="10" customFormat="1" ht="12.75">
      <c r="A63" s="3" t="s">
        <v>59</v>
      </c>
      <c r="B63" s="31">
        <f>IF('County Race 2000'!B63=0,"",('County Race - Numerice Change'!B63/'County Race 2000'!B63))</f>
        <v>-0.07219717900247201</v>
      </c>
      <c r="C63" s="31">
        <f>IF('County Race 2000'!C63=0,"",('County Race - Numerice Change'!C63/'County Race 2000'!C63))</f>
        <v>-0.07977144553279905</v>
      </c>
      <c r="D63" s="31">
        <f>IF('County Race 2000'!D63=0,"",('County Race - Numerice Change'!D63/'County Race 2000'!D63))</f>
        <v>0.04878048780487805</v>
      </c>
      <c r="E63" s="31">
        <f>IF('County Race 2000'!E63=0,"",('County Race - Numerice Change'!E63/'County Race 2000'!E63))</f>
        <v>-0.40384615384615385</v>
      </c>
      <c r="F63" s="31">
        <f>IF('County Race 2000'!F63=0,"",('County Race - Numerice Change'!F63/'County Race 2000'!F63))</f>
        <v>0.42105263157894735</v>
      </c>
      <c r="G63" s="31">
        <f>IF('County Race 2000'!G63=0,"",('County Race - Numerice Change'!G63/'County Race 2000'!G63))</f>
      </c>
      <c r="H63" s="31">
        <f>IF('County Race 2000'!H63=0,"",('County Race - Numerice Change'!H63/'County Race 2000'!H63))</f>
        <v>1.6666666666666667</v>
      </c>
      <c r="I63" s="31">
        <f>IF('County Race 2000'!I63=0,"",('County Race - Numerice Change'!I63/'County Race 2000'!I63))</f>
        <v>0.5288461538461539</v>
      </c>
      <c r="J63" s="31">
        <f>IF('County Race 2000'!J63=0,"",('County Race - Numerice Change'!J63/'County Race 2000'!J63))</f>
        <v>0.8557692307692307</v>
      </c>
      <c r="K63" s="31">
        <f>IF('County Race 2000'!K63=0,"",('County Race - Numerice Change'!K63/'County Race 2000'!K63))</f>
        <v>0.3333333333333333</v>
      </c>
    </row>
    <row r="64" spans="1:11" s="10" customFormat="1" ht="12.75">
      <c r="A64" s="3" t="s">
        <v>60</v>
      </c>
      <c r="B64" s="31">
        <f>IF('County Race 2000'!B64=0,"",('County Race - Numerice Change'!B64/'County Race 2000'!B64))</f>
        <v>0.04375601044099464</v>
      </c>
      <c r="C64" s="31">
        <f>IF('County Race 2000'!C64=0,"",('County Race - Numerice Change'!C64/'County Race 2000'!C64))</f>
        <v>0.03810342357828391</v>
      </c>
      <c r="D64" s="31">
        <f>IF('County Race 2000'!D64=0,"",('County Race - Numerice Change'!D64/'County Race 2000'!D64))</f>
        <v>0.08259587020648967</v>
      </c>
      <c r="E64" s="31">
        <f>IF('County Race 2000'!E64=0,"",('County Race - Numerice Change'!E64/'County Race 2000'!E64))</f>
        <v>0</v>
      </c>
      <c r="F64" s="31">
        <f>IF('County Race 2000'!F64=0,"",('County Race - Numerice Change'!F64/'County Race 2000'!F64))</f>
        <v>0.07692307692307693</v>
      </c>
      <c r="G64" s="31">
        <f>IF('County Race 2000'!G64=0,"",('County Race - Numerice Change'!G64/'County Race 2000'!G64))</f>
        <v>0.5</v>
      </c>
      <c r="H64" s="31">
        <f>IF('County Race 2000'!H64=0,"",('County Race - Numerice Change'!H64/'County Race 2000'!H64))</f>
        <v>0.6571428571428571</v>
      </c>
      <c r="I64" s="31">
        <f>IF('County Race 2000'!I64=0,"",('County Race - Numerice Change'!I64/'County Race 2000'!I64))</f>
        <v>0.3787878787878788</v>
      </c>
      <c r="J64" s="31">
        <f>IF('County Race 2000'!J64=0,"",('County Race - Numerice Change'!J64/'County Race 2000'!J64))</f>
        <v>0.925531914893617</v>
      </c>
      <c r="K64" s="31">
        <f>IF('County Race 2000'!K64=0,"",('County Race - Numerice Change'!K64/'County Race 2000'!K64))</f>
        <v>0.250386398763524</v>
      </c>
    </row>
    <row r="65" spans="1:11" s="10" customFormat="1" ht="12.75">
      <c r="A65" s="3" t="s">
        <v>61</v>
      </c>
      <c r="B65" s="31">
        <f>IF('County Race 2000'!B65=0,"",('County Race - Numerice Change'!B65/'County Race 2000'!B65))</f>
        <v>0.06466491397998247</v>
      </c>
      <c r="C65" s="31">
        <f>IF('County Race 2000'!C65=0,"",('County Race - Numerice Change'!C65/'County Race 2000'!C65))</f>
        <v>0.009207818930041153</v>
      </c>
      <c r="D65" s="31">
        <f>IF('County Race 2000'!D65=0,"",('County Race - Numerice Change'!D65/'County Race 2000'!D65))</f>
        <v>2.5</v>
      </c>
      <c r="E65" s="31">
        <f>IF('County Race 2000'!E65=0,"",('County Race - Numerice Change'!E65/'County Race 2000'!E65))</f>
        <v>0.0608</v>
      </c>
      <c r="F65" s="31">
        <f>IF('County Race 2000'!F65=0,"",('County Race - Numerice Change'!F65/'County Race 2000'!F65))</f>
        <v>5.193548387096774</v>
      </c>
      <c r="G65" s="31">
        <f>IF('County Race 2000'!G65=0,"",('County Race - Numerice Change'!G65/'County Race 2000'!G65))</f>
        <v>7.6</v>
      </c>
      <c r="H65" s="31">
        <f>IF('County Race 2000'!H65=0,"",('County Race - Numerice Change'!H65/'County Race 2000'!H65))</f>
        <v>0.830423940149626</v>
      </c>
      <c r="I65" s="31">
        <f>IF('County Race 2000'!I65=0,"",('County Race - Numerice Change'!I65/'County Race 2000'!I65))</f>
        <v>0.04895104895104895</v>
      </c>
      <c r="J65" s="31">
        <f>IF('County Race 2000'!J65=0,"",('County Race - Numerice Change'!J65/'County Race 2000'!J65))</f>
        <v>0.274384236453202</v>
      </c>
      <c r="K65" s="31">
        <f>IF('County Race 2000'!K65=0,"",('County Race - Numerice Change'!K65/'County Race 2000'!K65))</f>
        <v>0.31503150315031503</v>
      </c>
    </row>
    <row r="66" spans="1:11" s="10" customFormat="1" ht="12.75">
      <c r="A66" s="3" t="s">
        <v>62</v>
      </c>
      <c r="B66" s="31">
        <f>IF('County Race 2000'!B66=0,"",('County Race - Numerice Change'!B66/'County Race 2000'!B66))</f>
        <v>-0.012434970181449055</v>
      </c>
      <c r="C66" s="31">
        <f>IF('County Race 2000'!C66=0,"",('County Race - Numerice Change'!C66/'County Race 2000'!C66))</f>
        <v>-0.022691292875989446</v>
      </c>
      <c r="D66" s="31">
        <f>IF('County Race 2000'!D66=0,"",('County Race - Numerice Change'!D66/'County Race 2000'!D66))</f>
        <v>0.011461318051575931</v>
      </c>
      <c r="E66" s="31">
        <f>IF('County Race 2000'!E66=0,"",('County Race - Numerice Change'!E66/'County Race 2000'!E66))</f>
        <v>-0.45901639344262296</v>
      </c>
      <c r="F66" s="31">
        <f>IF('County Race 2000'!F66=0,"",('County Race - Numerice Change'!F66/'County Race 2000'!F66))</f>
        <v>1.56</v>
      </c>
      <c r="G66" s="31">
        <f>IF('County Race 2000'!G66=0,"",('County Race - Numerice Change'!G66/'County Race 2000'!G66))</f>
        <v>3.5</v>
      </c>
      <c r="H66" s="31">
        <f>IF('County Race 2000'!H66=0,"",('County Race - Numerice Change'!H66/'County Race 2000'!H66))</f>
        <v>0.4411764705882353</v>
      </c>
      <c r="I66" s="31">
        <f>IF('County Race 2000'!I66=0,"",('County Race - Numerice Change'!I66/'County Race 2000'!I66))</f>
        <v>0.8473282442748091</v>
      </c>
      <c r="J66" s="31">
        <f>IF('County Race 2000'!J66=0,"",('County Race - Numerice Change'!J66/'County Race 2000'!J66))</f>
        <v>0.2396694214876033</v>
      </c>
      <c r="K66" s="31">
        <f>IF('County Race 2000'!K66=0,"",('County Race - Numerice Change'!K66/'County Race 2000'!K66))</f>
        <v>0.20260492040520983</v>
      </c>
    </row>
    <row r="67" spans="1:11" s="10" customFormat="1" ht="12.75">
      <c r="A67" s="3" t="s">
        <v>63</v>
      </c>
      <c r="B67" s="31">
        <f>IF('County Race 2000'!B67=0,"",('County Race - Numerice Change'!B67/'County Race 2000'!B67))</f>
        <v>0.03610169491525424</v>
      </c>
      <c r="C67" s="31">
        <f>IF('County Race 2000'!C67=0,"",('County Race - Numerice Change'!C67/'County Race 2000'!C67))</f>
        <v>0.023622726097077336</v>
      </c>
      <c r="D67" s="31">
        <f>IF('County Race 2000'!D67=0,"",('County Race - Numerice Change'!D67/'County Race 2000'!D67))</f>
        <v>1.2666666666666666</v>
      </c>
      <c r="E67" s="31">
        <f>IF('County Race 2000'!E67=0,"",('County Race - Numerice Change'!E67/'County Race 2000'!E67))</f>
        <v>0.4666666666666667</v>
      </c>
      <c r="F67" s="31">
        <f>IF('County Race 2000'!F67=0,"",('County Race - Numerice Change'!F67/'County Race 2000'!F67))</f>
        <v>0.23529411764705882</v>
      </c>
      <c r="G67" s="31">
        <f>IF('County Race 2000'!G67=0,"",('County Race - Numerice Change'!G67/'County Race 2000'!G67))</f>
      </c>
      <c r="H67" s="31">
        <f>IF('County Race 2000'!H67=0,"",('County Race - Numerice Change'!H67/'County Race 2000'!H67))</f>
        <v>4.333333333333333</v>
      </c>
      <c r="I67" s="31">
        <f>IF('County Race 2000'!I67=0,"",('County Race - Numerice Change'!I67/'County Race 2000'!I67))</f>
        <v>0.04081632653061224</v>
      </c>
      <c r="J67" s="31">
        <f>IF('County Race 2000'!J67=0,"",('County Race - Numerice Change'!J67/'County Race 2000'!J67))</f>
        <v>2.696969696969697</v>
      </c>
      <c r="K67" s="31">
        <f>IF('County Race 2000'!K67=0,"",('County Race - Numerice Change'!K67/'County Race 2000'!K67))</f>
        <v>0.7943548387096774</v>
      </c>
    </row>
    <row r="68" spans="1:11" s="10" customFormat="1" ht="12.75">
      <c r="A68" s="3" t="s">
        <v>64</v>
      </c>
      <c r="B68" s="31">
        <f>IF('County Race 2000'!B68=0,"",('County Race - Numerice Change'!B68/'County Race 2000'!B68))</f>
        <v>0.030663821183870607</v>
      </c>
      <c r="C68" s="31">
        <f>IF('County Race 2000'!C68=0,"",('County Race - Numerice Change'!C68/'County Race 2000'!C68))</f>
        <v>0.03343324878948582</v>
      </c>
      <c r="D68" s="31">
        <f>IF('County Race 2000'!D68=0,"",('County Race - Numerice Change'!D68/'County Race 2000'!D68))</f>
        <v>-0.1724137931034483</v>
      </c>
      <c r="E68" s="31">
        <f>IF('County Race 2000'!E68=0,"",('County Race - Numerice Change'!E68/'County Race 2000'!E68))</f>
        <v>0.10204081632653061</v>
      </c>
      <c r="F68" s="31">
        <f>IF('County Race 2000'!F68=0,"",('County Race - Numerice Change'!F68/'County Race 2000'!F68))</f>
        <v>-0.5</v>
      </c>
      <c r="G68" s="31">
        <f>IF('County Race 2000'!G68=0,"",('County Race - Numerice Change'!G68/'County Race 2000'!G68))</f>
      </c>
      <c r="H68" s="31">
        <f>IF('County Race 2000'!H68=0,"",('County Race - Numerice Change'!H68/'County Race 2000'!H68))</f>
        <v>-0.22580645161290322</v>
      </c>
      <c r="I68" s="31">
        <f>IF('County Race 2000'!I68=0,"",('County Race - Numerice Change'!I68/'County Race 2000'!I68))</f>
        <v>-0.05454545454545454</v>
      </c>
      <c r="J68" s="31">
        <f>IF('County Race 2000'!J68=0,"",('County Race - Numerice Change'!J68/'County Race 2000'!J68))</f>
        <v>-0.27184466019417475</v>
      </c>
      <c r="K68" s="31">
        <f>IF('County Race 2000'!K68=0,"",('County Race - Numerice Change'!K68/'County Race 2000'!K68))</f>
        <v>-0.10204081632653061</v>
      </c>
    </row>
    <row r="69" spans="1:11" s="10" customFormat="1" ht="12.75">
      <c r="A69" s="3" t="s">
        <v>65</v>
      </c>
      <c r="B69" s="31">
        <f>IF('County Race 2000'!B69=0,"",('County Race - Numerice Change'!B69/'County Race 2000'!B69))</f>
        <v>0.017391919120506204</v>
      </c>
      <c r="C69" s="31">
        <f>IF('County Race 2000'!C69=0,"",('County Race - Numerice Change'!C69/'County Race 2000'!C69))</f>
        <v>0.0014782806458949283</v>
      </c>
      <c r="D69" s="31">
        <f>IF('County Race 2000'!D69=0,"",('County Race - Numerice Change'!D69/'County Race 2000'!D69))</f>
        <v>0.08333333333333333</v>
      </c>
      <c r="E69" s="31">
        <f>IF('County Race 2000'!E69=0,"",('County Race - Numerice Change'!E69/'County Race 2000'!E69))</f>
        <v>-0.32</v>
      </c>
      <c r="F69" s="31">
        <f>IF('County Race 2000'!F69=0,"",('County Race - Numerice Change'!F69/'County Race 2000'!F69))</f>
        <v>0.9615384615384616</v>
      </c>
      <c r="G69" s="31">
        <f>IF('County Race 2000'!G69=0,"",('County Race - Numerice Change'!G69/'County Race 2000'!G69))</f>
        <v>-0.08695652173913043</v>
      </c>
      <c r="H69" s="31">
        <f>IF('County Race 2000'!H69=0,"",('County Race - Numerice Change'!H69/'County Race 2000'!H69))</f>
        <v>1.14</v>
      </c>
      <c r="I69" s="31">
        <f>IF('County Race 2000'!I69=0,"",('County Race - Numerice Change'!I69/'County Race 2000'!I69))</f>
        <v>0.6380697050938338</v>
      </c>
      <c r="J69" s="31">
        <f>IF('County Race 2000'!J69=0,"",('County Race - Numerice Change'!J69/'County Race 2000'!J69))</f>
        <v>0.5515873015873016</v>
      </c>
      <c r="K69" s="31">
        <f>IF('County Race 2000'!K69=0,"",('County Race - Numerice Change'!K69/'County Race 2000'!K69))</f>
        <v>0.25621042377009257</v>
      </c>
    </row>
    <row r="70" spans="1:11" s="10" customFormat="1" ht="12.75">
      <c r="A70" s="3" t="s">
        <v>66</v>
      </c>
      <c r="B70" s="31">
        <f>IF('County Race 2000'!B70=0,"",('County Race - Numerice Change'!B70/'County Race 2000'!B70))</f>
        <v>0.007452754857599149</v>
      </c>
      <c r="C70" s="31">
        <f>IF('County Race 2000'!C70=0,"",('County Race - Numerice Change'!C70/'County Race 2000'!C70))</f>
        <v>-0.0024265300620113237</v>
      </c>
      <c r="D70" s="31">
        <f>IF('County Race 2000'!D70=0,"",('County Race - Numerice Change'!D70/'County Race 2000'!D70))</f>
        <v>-0.14285714285714285</v>
      </c>
      <c r="E70" s="31">
        <f>IF('County Race 2000'!E70=0,"",('County Race - Numerice Change'!E70/'County Race 2000'!E70))</f>
        <v>-0.19047619047619047</v>
      </c>
      <c r="F70" s="31">
        <f>IF('County Race 2000'!F70=0,"",('County Race - Numerice Change'!F70/'County Race 2000'!F70))</f>
      </c>
      <c r="G70" s="31">
        <f>IF('County Race 2000'!G70=0,"",('County Race - Numerice Change'!G70/'County Race 2000'!G70))</f>
        <v>-0.5</v>
      </c>
      <c r="H70" s="31">
        <f>IF('County Race 2000'!H70=0,"",('County Race - Numerice Change'!H70/'County Race 2000'!H70))</f>
        <v>5</v>
      </c>
      <c r="I70" s="31">
        <f>IF('County Race 2000'!I70=0,"",('County Race - Numerice Change'!I70/'County Race 2000'!I70))</f>
        <v>1.1176470588235294</v>
      </c>
      <c r="J70" s="31">
        <f>IF('County Race 2000'!J70=0,"",('County Race - Numerice Change'!J70/'County Race 2000'!J70))</f>
        <v>1.5454545454545454</v>
      </c>
      <c r="K70" s="31">
        <f>IF('County Race 2000'!K70=0,"",('County Race - Numerice Change'!K70/'County Race 2000'!K70))</f>
        <v>0.9245283018867925</v>
      </c>
    </row>
    <row r="71" spans="1:11" s="10" customFormat="1" ht="12.75">
      <c r="A71" s="3" t="s">
        <v>67</v>
      </c>
      <c r="B71" s="31">
        <f>IF('County Race 2000'!B71=0,"",('County Race - Numerice Change'!B71/'County Race 2000'!B71))</f>
        <v>0.050246138176879986</v>
      </c>
      <c r="C71" s="31">
        <f>IF('County Race 2000'!C71=0,"",('County Race - Numerice Change'!C71/'County Race 2000'!C71))</f>
        <v>0.03685578172368991</v>
      </c>
      <c r="D71" s="31">
        <f>IF('County Race 2000'!D71=0,"",('County Race - Numerice Change'!D71/'County Race 2000'!D71))</f>
        <v>0.5230769230769231</v>
      </c>
      <c r="E71" s="31">
        <f>IF('County Race 2000'!E71=0,"",('County Race - Numerice Change'!E71/'County Race 2000'!E71))</f>
        <v>0.25925925925925924</v>
      </c>
      <c r="F71" s="31">
        <f>IF('County Race 2000'!F71=0,"",('County Race - Numerice Change'!F71/'County Race 2000'!F71))</f>
        <v>1.3333333333333333</v>
      </c>
      <c r="G71" s="31">
        <f>IF('County Race 2000'!G71=0,"",('County Race - Numerice Change'!G71/'County Race 2000'!G71))</f>
        <v>6.2</v>
      </c>
      <c r="H71" s="31">
        <f>IF('County Race 2000'!H71=0,"",('County Race - Numerice Change'!H71/'County Race 2000'!H71))</f>
        <v>0.4117647058823529</v>
      </c>
      <c r="I71" s="31">
        <f>IF('County Race 2000'!I71=0,"",('County Race - Numerice Change'!I71/'County Race 2000'!I71))</f>
        <v>0.8686868686868687</v>
      </c>
      <c r="J71" s="31">
        <f>IF('County Race 2000'!J71=0,"",('County Race - Numerice Change'!J71/'County Race 2000'!J71))</f>
        <v>0.48484848484848486</v>
      </c>
      <c r="K71" s="31">
        <f>IF('County Race 2000'!K71=0,"",('County Race - Numerice Change'!K71/'County Race 2000'!K71))</f>
        <v>0.5650793650793651</v>
      </c>
    </row>
    <row r="72" spans="1:11" s="10" customFormat="1" ht="12.75">
      <c r="A72" s="3" t="s">
        <v>68</v>
      </c>
      <c r="B72" s="31">
        <f>IF('County Race 2000'!B72=0,"",('County Race - Numerice Change'!B72/'County Race 2000'!B72))</f>
        <v>0.06933790124376257</v>
      </c>
      <c r="C72" s="31">
        <f>IF('County Race 2000'!C72=0,"",('County Race - Numerice Change'!C72/'County Race 2000'!C72))</f>
        <v>0.016247730096530633</v>
      </c>
      <c r="D72" s="31">
        <f>IF('County Race 2000'!D72=0,"",('County Race - Numerice Change'!D72/'County Race 2000'!D72))</f>
        <v>0.24773304316285819</v>
      </c>
      <c r="E72" s="31">
        <f>IF('County Race 2000'!E72=0,"",('County Race - Numerice Change'!E72/'County Race 2000'!E72))</f>
        <v>-0.09090909090909091</v>
      </c>
      <c r="F72" s="31">
        <f>IF('County Race 2000'!F72=0,"",('County Race - Numerice Change'!F72/'County Race 2000'!F72))</f>
        <v>0.6</v>
      </c>
      <c r="G72" s="31">
        <f>IF('County Race 2000'!G72=0,"",('County Race - Numerice Change'!G72/'County Race 2000'!G72))</f>
        <v>0</v>
      </c>
      <c r="H72" s="31">
        <f>IF('County Race 2000'!H72=0,"",('County Race - Numerice Change'!H72/'County Race 2000'!H72))</f>
        <v>1.0256410256410255</v>
      </c>
      <c r="I72" s="31">
        <f>IF('County Race 2000'!I72=0,"",('County Race - Numerice Change'!I72/'County Race 2000'!I72))</f>
        <v>0.2689075630252101</v>
      </c>
      <c r="J72" s="31">
        <f>IF('County Race 2000'!J72=0,"",('County Race - Numerice Change'!J72/'County Race 2000'!J72))</f>
        <v>0.7906976744186046</v>
      </c>
      <c r="K72" s="31">
        <f>IF('County Race 2000'!K72=0,"",('County Race - Numerice Change'!K72/'County Race 2000'!K72))</f>
        <v>0.27221485411140584</v>
      </c>
    </row>
    <row r="73" spans="1:11" s="10" customFormat="1" ht="12.75">
      <c r="A73" s="3" t="s">
        <v>69</v>
      </c>
      <c r="B73" s="31">
        <f>IF('County Race 2000'!B73=0,"",('County Race - Numerice Change'!B73/'County Race 2000'!B73))</f>
        <v>0.05260673096378229</v>
      </c>
      <c r="C73" s="31">
        <f>IF('County Race 2000'!C73=0,"",('County Race - Numerice Change'!C73/'County Race 2000'!C73))</f>
        <v>0.049011052937754505</v>
      </c>
      <c r="D73" s="31">
        <f>IF('County Race 2000'!D73=0,"",('County Race - Numerice Change'!D73/'County Race 2000'!D73))</f>
        <v>0.035650623885918005</v>
      </c>
      <c r="E73" s="31">
        <f>IF('County Race 2000'!E73=0,"",('County Race - Numerice Change'!E73/'County Race 2000'!E73))</f>
        <v>-0.0847457627118644</v>
      </c>
      <c r="F73" s="31">
        <f>IF('County Race 2000'!F73=0,"",('County Race - Numerice Change'!F73/'County Race 2000'!F73))</f>
        <v>0.21739130434782608</v>
      </c>
      <c r="G73" s="31">
        <f>IF('County Race 2000'!G73=0,"",('County Race - Numerice Change'!G73/'County Race 2000'!G73))</f>
        <v>4</v>
      </c>
      <c r="H73" s="31">
        <f>IF('County Race 2000'!H73=0,"",('County Race - Numerice Change'!H73/'County Race 2000'!H73))</f>
        <v>0.3424657534246575</v>
      </c>
      <c r="I73" s="31">
        <f>IF('County Race 2000'!I73=0,"",('County Race - Numerice Change'!I73/'County Race 2000'!I73))</f>
        <v>-0.010638297872340425</v>
      </c>
      <c r="J73" s="31">
        <f>IF('County Race 2000'!J73=0,"",('County Race - Numerice Change'!J73/'County Race 2000'!J73))</f>
        <v>0.3471264367816092</v>
      </c>
      <c r="K73" s="31">
        <f>IF('County Race 2000'!K73=0,"",('County Race - Numerice Change'!K73/'County Race 2000'!K73))</f>
        <v>0.13847364280094415</v>
      </c>
    </row>
    <row r="74" spans="1:11" s="10" customFormat="1" ht="12.75">
      <c r="A74" s="3" t="s">
        <v>70</v>
      </c>
      <c r="B74" s="31">
        <f>IF('County Race 2000'!B74=0,"",('County Race - Numerice Change'!B74/'County Race 2000'!B74))</f>
        <v>-0.050585329180539144</v>
      </c>
      <c r="C74" s="31">
        <f>IF('County Race 2000'!C74=0,"",('County Race - Numerice Change'!C74/'County Race 2000'!C74))</f>
        <v>-0.046630360789652825</v>
      </c>
      <c r="D74" s="31">
        <f>IF('County Race 2000'!D74=0,"",('County Race - Numerice Change'!D74/'County Race 2000'!D74))</f>
        <v>-0.2605042016806723</v>
      </c>
      <c r="E74" s="31">
        <f>IF('County Race 2000'!E74=0,"",('County Race - Numerice Change'!E74/'County Race 2000'!E74))</f>
        <v>-0.3157894736842105</v>
      </c>
      <c r="F74" s="31">
        <f>IF('County Race 2000'!F74=0,"",('County Race - Numerice Change'!F74/'County Race 2000'!F74))</f>
        <v>1.5454545454545454</v>
      </c>
      <c r="G74" s="31">
        <f>IF('County Race 2000'!G74=0,"",('County Race - Numerice Change'!G74/'County Race 2000'!G74))</f>
        <v>-0.6666666666666666</v>
      </c>
      <c r="H74" s="31">
        <f>IF('County Race 2000'!H74=0,"",('County Race - Numerice Change'!H74/'County Race 2000'!H74))</f>
        <v>-0.4</v>
      </c>
      <c r="I74" s="31">
        <f>IF('County Race 2000'!I74=0,"",('County Race - Numerice Change'!I74/'County Race 2000'!I74))</f>
        <v>0.4931506849315068</v>
      </c>
      <c r="J74" s="31">
        <f>IF('County Race 2000'!J74=0,"",('County Race - Numerice Change'!J74/'County Race 2000'!J74))</f>
        <v>0.6346153846153846</v>
      </c>
      <c r="K74" s="31">
        <f>IF('County Race 2000'!K74=0,"",('County Race - Numerice Change'!K74/'County Race 2000'!K74))</f>
        <v>-0.07749077490774908</v>
      </c>
    </row>
    <row r="75" spans="1:11" s="10" customFormat="1" ht="12.75">
      <c r="A75" s="3" t="s">
        <v>71</v>
      </c>
      <c r="B75" s="31">
        <f>IF('County Race 2000'!B75=0,"",('County Race - Numerice Change'!B75/'County Race 2000'!B75))</f>
        <v>0.008239947264337508</v>
      </c>
      <c r="C75" s="31">
        <f>IF('County Race 2000'!C75=0,"",('County Race - Numerice Change'!C75/'County Race 2000'!C75))</f>
        <v>0.00566669528633983</v>
      </c>
      <c r="D75" s="31">
        <f>IF('County Race 2000'!D75=0,"",('County Race - Numerice Change'!D75/'County Race 2000'!D75))</f>
        <v>-0.18951612903225806</v>
      </c>
      <c r="E75" s="31">
        <f>IF('County Race 2000'!E75=0,"",('County Race - Numerice Change'!E75/'County Race 2000'!E75))</f>
        <v>-0.20689655172413793</v>
      </c>
      <c r="F75" s="31">
        <f>IF('County Race 2000'!F75=0,"",('County Race - Numerice Change'!F75/'County Race 2000'!F75))</f>
        <v>0</v>
      </c>
      <c r="G75" s="31">
        <f>IF('County Race 2000'!G75=0,"",('County Race - Numerice Change'!G75/'County Race 2000'!G75))</f>
        <v>1</v>
      </c>
      <c r="H75" s="31">
        <f>IF('County Race 2000'!H75=0,"",('County Race - Numerice Change'!H75/'County Race 2000'!H75))</f>
        <v>2.36</v>
      </c>
      <c r="I75" s="31">
        <f>IF('County Race 2000'!I75=0,"",('County Race - Numerice Change'!I75/'County Race 2000'!I75))</f>
        <v>0.17419354838709677</v>
      </c>
      <c r="J75" s="31">
        <f>IF('County Race 2000'!J75=0,"",('County Race - Numerice Change'!J75/'County Race 2000'!J75))</f>
        <v>0.8297872340425532</v>
      </c>
      <c r="K75" s="31">
        <f>IF('County Race 2000'!K75=0,"",('County Race - Numerice Change'!K75/'County Race 2000'!K75))</f>
        <v>0.1</v>
      </c>
    </row>
    <row r="76" spans="1:11" s="10" customFormat="1" ht="12.75">
      <c r="A76" s="3" t="s">
        <v>72</v>
      </c>
      <c r="B76" s="31">
        <f>IF('County Race 2000'!B76=0,"",('County Race - Numerice Change'!B76/'County Race 2000'!B76))</f>
        <v>0.06504738722875343</v>
      </c>
      <c r="C76" s="31">
        <f>IF('County Race 2000'!C76=0,"",('County Race - Numerice Change'!C76/'County Race 2000'!C76))</f>
        <v>0.05181953607150457</v>
      </c>
      <c r="D76" s="31">
        <f>IF('County Race 2000'!D76=0,"",('County Race - Numerice Change'!D76/'County Race 2000'!D76))</f>
        <v>0.336734693877551</v>
      </c>
      <c r="E76" s="31">
        <f>IF('County Race 2000'!E76=0,"",('County Race - Numerice Change'!E76/'County Race 2000'!E76))</f>
        <v>0.10655737704918032</v>
      </c>
      <c r="F76" s="31">
        <f>IF('County Race 2000'!F76=0,"",('County Race - Numerice Change'!F76/'County Race 2000'!F76))</f>
        <v>2.3043478260869565</v>
      </c>
      <c r="G76" s="31">
        <f>IF('County Race 2000'!G76=0,"",('County Race - Numerice Change'!G76/'County Race 2000'!G76))</f>
        <v>-0.5</v>
      </c>
      <c r="H76" s="31">
        <f>IF('County Race 2000'!H76=0,"",('County Race - Numerice Change'!H76/'County Race 2000'!H76))</f>
        <v>1.9</v>
      </c>
      <c r="I76" s="31">
        <f>IF('County Race 2000'!I76=0,"",('County Race - Numerice Change'!I76/'County Race 2000'!I76))</f>
        <v>0.5423728813559322</v>
      </c>
      <c r="J76" s="31">
        <f>IF('County Race 2000'!J76=0,"",('County Race - Numerice Change'!J76/'County Race 2000'!J76))</f>
        <v>1.2670807453416149</v>
      </c>
      <c r="K76" s="31">
        <f>IF('County Race 2000'!K76=0,"",('County Race - Numerice Change'!K76/'County Race 2000'!K76))</f>
        <v>0.6103896103896104</v>
      </c>
    </row>
    <row r="77" spans="1:11" s="10" customFormat="1" ht="12.75">
      <c r="A77" s="3" t="s">
        <v>73</v>
      </c>
      <c r="B77" s="31">
        <f>IF('County Race 2000'!B77=0,"",('County Race - Numerice Change'!B77/'County Race 2000'!B77))</f>
        <v>-0.04068825910931174</v>
      </c>
      <c r="C77" s="31">
        <f>IF('County Race 2000'!C77=0,"",('County Race - Numerice Change'!C77/'County Race 2000'!C77))</f>
        <v>-0.057839678871183554</v>
      </c>
      <c r="D77" s="31">
        <f>IF('County Race 2000'!D77=0,"",('County Race - Numerice Change'!D77/'County Race 2000'!D77))</f>
        <v>-0.01186161449752883</v>
      </c>
      <c r="E77" s="31">
        <f>IF('County Race 2000'!E77=0,"",('County Race - Numerice Change'!E77/'County Race 2000'!E77))</f>
        <v>0.21621621621621623</v>
      </c>
      <c r="F77" s="31">
        <f>IF('County Race 2000'!F77=0,"",('County Race - Numerice Change'!F77/'County Race 2000'!F77))</f>
        <v>1.962962962962963</v>
      </c>
      <c r="G77" s="31">
        <f>IF('County Race 2000'!G77=0,"",('County Race - Numerice Change'!G77/'County Race 2000'!G77))</f>
        <v>6</v>
      </c>
      <c r="H77" s="31">
        <f>IF('County Race 2000'!H77=0,"",('County Race - Numerice Change'!H77/'County Race 2000'!H77))</f>
        <v>-0.07936507936507936</v>
      </c>
      <c r="I77" s="31">
        <f>IF('County Race 2000'!I77=0,"",('County Race - Numerice Change'!I77/'County Race 2000'!I77))</f>
        <v>0.7806451612903226</v>
      </c>
      <c r="J77" s="31">
        <f>IF('County Race 2000'!J77=0,"",('County Race - Numerice Change'!J77/'County Race 2000'!J77))</f>
        <v>0.16939890710382513</v>
      </c>
      <c r="K77" s="31">
        <f>IF('County Race 2000'!K77=0,"",('County Race - Numerice Change'!K77/'County Race 2000'!K77))</f>
        <v>0.04714494875549048</v>
      </c>
    </row>
    <row r="78" spans="1:11" s="10" customFormat="1" ht="12.75">
      <c r="A78" s="3" t="s">
        <v>74</v>
      </c>
      <c r="B78" s="31">
        <f>IF('County Race 2000'!B78=0,"",('County Race - Numerice Change'!B78/'County Race 2000'!B78))</f>
        <v>0.1040732578463409</v>
      </c>
      <c r="C78" s="31">
        <f>IF('County Race 2000'!C78=0,"",('County Race - Numerice Change'!C78/'County Race 2000'!C78))</f>
        <v>0.05761316872427984</v>
      </c>
      <c r="D78" s="31">
        <f>IF('County Race 2000'!D78=0,"",('County Race - Numerice Change'!D78/'County Race 2000'!D78))</f>
        <v>0.40384615384615385</v>
      </c>
      <c r="E78" s="31">
        <f>IF('County Race 2000'!E78=0,"",('County Race - Numerice Change'!E78/'County Race 2000'!E78))</f>
        <v>0.13957446808510637</v>
      </c>
      <c r="F78" s="31">
        <f>IF('County Race 2000'!F78=0,"",('County Race - Numerice Change'!F78/'County Race 2000'!F78))</f>
        <v>3.5562130177514795</v>
      </c>
      <c r="G78" s="31">
        <f>IF('County Race 2000'!G78=0,"",('County Race - Numerice Change'!G78/'County Race 2000'!G78))</f>
        <v>2.496551724137931</v>
      </c>
      <c r="H78" s="31">
        <f>IF('County Race 2000'!H78=0,"",('County Race - Numerice Change'!H78/'County Race 2000'!H78))</f>
        <v>1.3073005093378607</v>
      </c>
      <c r="I78" s="31">
        <f>IF('County Race 2000'!I78=0,"",('County Race - Numerice Change'!I78/'County Race 2000'!I78))</f>
        <v>0.5405172413793103</v>
      </c>
      <c r="J78" s="31">
        <f>IF('County Race 2000'!J78=0,"",('County Race - Numerice Change'!J78/'County Race 2000'!J78))</f>
        <v>1.2118570183086312</v>
      </c>
      <c r="K78" s="31">
        <f>IF('County Race 2000'!K78=0,"",('County Race - Numerice Change'!K78/'County Race 2000'!K78))</f>
        <v>0.7894341512268402</v>
      </c>
    </row>
    <row r="79" spans="1:11" s="10" customFormat="1" ht="12.75">
      <c r="A79" s="3" t="s">
        <v>75</v>
      </c>
      <c r="B79" s="31">
        <f>IF('County Race 2000'!B79=0,"",('County Race - Numerice Change'!B79/'County Race 2000'!B79))</f>
        <v>0.06653888280394304</v>
      </c>
      <c r="C79" s="31">
        <f>IF('County Race 2000'!C79=0,"",('County Race - Numerice Change'!C79/'County Race 2000'!C79))</f>
        <v>0.0435214062943011</v>
      </c>
      <c r="D79" s="31">
        <f>IF('County Race 2000'!D79=0,"",('County Race - Numerice Change'!D79/'County Race 2000'!D79))</f>
        <v>0.9186440677966101</v>
      </c>
      <c r="E79" s="31">
        <f>IF('County Race 2000'!E79=0,"",('County Race - Numerice Change'!E79/'County Race 2000'!E79))</f>
        <v>-0.11764705882352941</v>
      </c>
      <c r="F79" s="31">
        <f>IF('County Race 2000'!F79=0,"",('County Race - Numerice Change'!F79/'County Race 2000'!F79))</f>
        <v>0.9894736842105263</v>
      </c>
      <c r="G79" s="31">
        <f>IF('County Race 2000'!G79=0,"",('County Race - Numerice Change'!G79/'County Race 2000'!G79))</f>
        <v>-0.4</v>
      </c>
      <c r="H79" s="31">
        <f>IF('County Race 2000'!H79=0,"",('County Race - Numerice Change'!H79/'County Race 2000'!H79))</f>
        <v>0.6956521739130435</v>
      </c>
      <c r="I79" s="31">
        <f>IF('County Race 2000'!I79=0,"",('County Race - Numerice Change'!I79/'County Race 2000'!I79))</f>
        <v>0.3312883435582822</v>
      </c>
      <c r="J79" s="31">
        <f>IF('County Race 2000'!J79=0,"",('County Race - Numerice Change'!J79/'County Race 2000'!J79))</f>
        <v>0.9483870967741935</v>
      </c>
      <c r="K79" s="31">
        <f>IF('County Race 2000'!K79=0,"",('County Race - Numerice Change'!K79/'County Race 2000'!K79))</f>
        <v>0.762130177514793</v>
      </c>
    </row>
    <row r="80" spans="1:11" s="10" customFormat="1" ht="12.75">
      <c r="A80" s="3" t="s">
        <v>76</v>
      </c>
      <c r="B80" s="31">
        <f>IF('County Race 2000'!B80=0,"",('County Race - Numerice Change'!B80/'County Race 2000'!B80))</f>
        <v>0.05191415313225058</v>
      </c>
      <c r="C80" s="31">
        <f>IF('County Race 2000'!C80=0,"",('County Race - Numerice Change'!C80/'County Race 2000'!C80))</f>
        <v>0.07408542816268138</v>
      </c>
      <c r="D80" s="31">
        <f>IF('County Race 2000'!D80=0,"",('County Race - Numerice Change'!D80/'County Race 2000'!D80))</f>
        <v>0.5</v>
      </c>
      <c r="E80" s="31">
        <f>IF('County Race 2000'!E80=0,"",('County Race - Numerice Change'!E80/'County Race 2000'!E80))</f>
        <v>-0.5771812080536913</v>
      </c>
      <c r="F80" s="31">
        <f>IF('County Race 2000'!F80=0,"",('County Race - Numerice Change'!F80/'County Race 2000'!F80))</f>
        <v>1.2857142857142858</v>
      </c>
      <c r="G80" s="31">
        <f>IF('County Race 2000'!G80=0,"",('County Race - Numerice Change'!G80/'County Race 2000'!G80))</f>
        <v>3</v>
      </c>
      <c r="H80" s="31">
        <f>IF('County Race 2000'!H80=0,"",('County Race - Numerice Change'!H80/'County Race 2000'!H80))</f>
        <v>0.25</v>
      </c>
      <c r="I80" s="31">
        <f>IF('County Race 2000'!I80=0,"",('County Race - Numerice Change'!I80/'County Race 2000'!I80))</f>
        <v>-0.19383259911894274</v>
      </c>
      <c r="J80" s="31">
        <f>IF('County Race 2000'!J80=0,"",('County Race - Numerice Change'!J80/'County Race 2000'!J80))</f>
        <v>0.1592920353982301</v>
      </c>
      <c r="K80" s="31">
        <f>IF('County Race 2000'!K80=0,"",('County Race - Numerice Change'!K80/'County Race 2000'!K80))</f>
        <v>-0.26851851851851855</v>
      </c>
    </row>
    <row r="81" spans="1:11" s="10" customFormat="1" ht="12.75">
      <c r="A81" s="3" t="s">
        <v>77</v>
      </c>
      <c r="B81" s="31">
        <f>IF('County Race 2000'!B81=0,"",('County Race - Numerice Change'!B81/'County Race 2000'!B81))</f>
        <v>0.0624712907671107</v>
      </c>
      <c r="C81" s="31">
        <f>IF('County Race 2000'!C81=0,"",('County Race - Numerice Change'!C81/'County Race 2000'!C81))</f>
        <v>0.06473144986029183</v>
      </c>
      <c r="D81" s="31">
        <f>IF('County Race 2000'!D81=0,"",('County Race - Numerice Change'!D81/'County Race 2000'!D81))</f>
        <v>0.3333333333333333</v>
      </c>
      <c r="E81" s="31">
        <f>IF('County Race 2000'!E81=0,"",('County Race - Numerice Change'!E81/'County Race 2000'!E81))</f>
        <v>0.03225806451612903</v>
      </c>
      <c r="F81" s="31">
        <f>IF('County Race 2000'!F81=0,"",('County Race - Numerice Change'!F81/'County Race 2000'!F81))</f>
        <v>0.4</v>
      </c>
      <c r="G81" s="31">
        <f>IF('County Race 2000'!G81=0,"",('County Race - Numerice Change'!G81/'County Race 2000'!G81))</f>
        <v>1.3333333333333333</v>
      </c>
      <c r="H81" s="31">
        <f>IF('County Race 2000'!H81=0,"",('County Race - Numerice Change'!H81/'County Race 2000'!H81))</f>
        <v>0.4444444444444444</v>
      </c>
      <c r="I81" s="31">
        <f>IF('County Race 2000'!I81=0,"",('County Race - Numerice Change'!I81/'County Race 2000'!I81))</f>
        <v>-0.36538461538461536</v>
      </c>
      <c r="J81" s="31">
        <f>IF('County Race 2000'!J81=0,"",('County Race - Numerice Change'!J81/'County Race 2000'!J81))</f>
        <v>0.09090909090909091</v>
      </c>
      <c r="K81" s="31">
        <f>IF('County Race 2000'!K81=0,"",('County Race - Numerice Change'!K81/'County Race 2000'!K81))</f>
        <v>-0.042735042735042736</v>
      </c>
    </row>
    <row r="82" spans="1:11" s="10" customFormat="1" ht="12.75">
      <c r="A82" s="3" t="s">
        <v>78</v>
      </c>
      <c r="B82" s="31">
        <f>IF('County Race 2000'!B82=0,"",('County Race - Numerice Change'!B82/'County Race 2000'!B82))</f>
        <v>0.01896876964996856</v>
      </c>
      <c r="C82" s="31">
        <f>IF('County Race 2000'!C82=0,"",('County Race - Numerice Change'!C82/'County Race 2000'!C82))</f>
        <v>0.016970998925886143</v>
      </c>
      <c r="D82" s="31">
        <f>IF('County Race 2000'!D82=0,"",('County Race - Numerice Change'!D82/'County Race 2000'!D82))</f>
        <v>-0.21428571428571427</v>
      </c>
      <c r="E82" s="31">
        <f>IF('County Race 2000'!E82=0,"",('County Race - Numerice Change'!E82/'County Race 2000'!E82))</f>
        <v>0.12903225806451613</v>
      </c>
      <c r="F82" s="31">
        <f>IF('County Race 2000'!F82=0,"",('County Race - Numerice Change'!F82/'County Race 2000'!F82))</f>
        <v>0.625</v>
      </c>
      <c r="G82" s="31">
        <f>IF('County Race 2000'!G82=0,"",('County Race - Numerice Change'!G82/'County Race 2000'!G82))</f>
      </c>
      <c r="H82" s="31">
        <f>IF('County Race 2000'!H82=0,"",('County Race - Numerice Change'!H82/'County Race 2000'!H82))</f>
        <v>0.4444444444444444</v>
      </c>
      <c r="I82" s="31">
        <f>IF('County Race 2000'!I82=0,"",('County Race - Numerice Change'!I82/'County Race 2000'!I82))</f>
        <v>0.038461538461538464</v>
      </c>
      <c r="J82" s="31">
        <f>IF('County Race 2000'!J82=0,"",('County Race - Numerice Change'!J82/'County Race 2000'!J82))</f>
        <v>0.4222222222222222</v>
      </c>
      <c r="K82" s="31">
        <f>IF('County Race 2000'!K82=0,"",('County Race - Numerice Change'!K82/'County Race 2000'!K82))</f>
        <v>0.14675767918088736</v>
      </c>
    </row>
    <row r="83" spans="1:11" s="10" customFormat="1" ht="12.75">
      <c r="A83" s="3" t="s">
        <v>79</v>
      </c>
      <c r="B83" s="31">
        <f>IF('County Race 2000'!B83=0,"",('County Race - Numerice Change'!B83/'County Race 2000'!B83))</f>
        <v>-0.08734473986132589</v>
      </c>
      <c r="C83" s="31">
        <f>IF('County Race 2000'!C83=0,"",('County Race - Numerice Change'!C83/'County Race 2000'!C83))</f>
        <v>-0.10454608647295982</v>
      </c>
      <c r="D83" s="31">
        <f>IF('County Race 2000'!D83=0,"",('County Race - Numerice Change'!D83/'County Race 2000'!D83))</f>
        <v>-0.06845407872219053</v>
      </c>
      <c r="E83" s="31">
        <f>IF('County Race 2000'!E83=0,"",('County Race - Numerice Change'!E83/'County Race 2000'!E83))</f>
        <v>-0.0196078431372549</v>
      </c>
      <c r="F83" s="31">
        <f>IF('County Race 2000'!F83=0,"",('County Race - Numerice Change'!F83/'County Race 2000'!F83))</f>
        <v>-0.24074074074074073</v>
      </c>
      <c r="G83" s="31">
        <f>IF('County Race 2000'!G83=0,"",('County Race - Numerice Change'!G83/'County Race 2000'!G83))</f>
        <v>1.3333333333333333</v>
      </c>
      <c r="H83" s="31">
        <f>IF('County Race 2000'!H83=0,"",('County Race - Numerice Change'!H83/'County Race 2000'!H83))</f>
        <v>0.1774193548387097</v>
      </c>
      <c r="I83" s="31">
        <f>IF('County Race 2000'!I83=0,"",('County Race - Numerice Change'!I83/'County Race 2000'!I83))</f>
        <v>0.5941176470588235</v>
      </c>
      <c r="J83" s="31">
        <f>IF('County Race 2000'!J83=0,"",('County Race - Numerice Change'!J83/'County Race 2000'!J83))</f>
        <v>0.08253968253968254</v>
      </c>
      <c r="K83" s="31">
        <f>IF('County Race 2000'!K83=0,"",('County Race - Numerice Change'!K83/'County Race 2000'!K83))</f>
        <v>-0.0427365155953817</v>
      </c>
    </row>
    <row r="84" spans="1:11" s="10" customFormat="1" ht="12.75">
      <c r="A84" s="3" t="s">
        <v>80</v>
      </c>
      <c r="B84" s="31">
        <f>IF('County Race 2000'!B84=0,"",('County Race - Numerice Change'!B84/'County Race 2000'!B84))</f>
        <v>0.04627178469005074</v>
      </c>
      <c r="C84" s="31">
        <f>IF('County Race 2000'!C84=0,"",('County Race - Numerice Change'!C84/'County Race 2000'!C84))</f>
        <v>0.03560197663971249</v>
      </c>
      <c r="D84" s="31">
        <f>IF('County Race 2000'!D84=0,"",('County Race - Numerice Change'!D84/'County Race 2000'!D84))</f>
        <v>1.2727272727272727</v>
      </c>
      <c r="E84" s="31">
        <f>IF('County Race 2000'!E84=0,"",('County Race - Numerice Change'!E84/'County Race 2000'!E84))</f>
        <v>0.4523809523809524</v>
      </c>
      <c r="F84" s="31">
        <f>IF('County Race 2000'!F84=0,"",('County Race - Numerice Change'!F84/'County Race 2000'!F84))</f>
        <v>-0.27350427350427353</v>
      </c>
      <c r="G84" s="31">
        <f>IF('County Race 2000'!G84=0,"",('County Race - Numerice Change'!G84/'County Race 2000'!G84))</f>
        <v>0.2</v>
      </c>
      <c r="H84" s="31">
        <f>IF('County Race 2000'!H84=0,"",('County Race - Numerice Change'!H84/'County Race 2000'!H84))</f>
        <v>5.285714285714286</v>
      </c>
      <c r="I84" s="31">
        <f>IF('County Race 2000'!I84=0,"",('County Race - Numerice Change'!I84/'County Race 2000'!I84))</f>
        <v>0.6037735849056604</v>
      </c>
      <c r="J84" s="31">
        <f>IF('County Race 2000'!J84=0,"",('County Race - Numerice Change'!J84/'County Race 2000'!J84))</f>
        <v>2.4193548387096775</v>
      </c>
      <c r="K84" s="31">
        <f>IF('County Race 2000'!K84=0,"",('County Race - Numerice Change'!K84/'County Race 2000'!K84))</f>
        <v>0.7099236641221374</v>
      </c>
    </row>
    <row r="85" spans="1:11" s="10" customFormat="1" ht="12.75">
      <c r="A85" s="3" t="s">
        <v>81</v>
      </c>
      <c r="B85" s="31">
        <f>IF('County Race 2000'!B85=0,"",('County Race - Numerice Change'!B85/'County Race 2000'!B85))</f>
        <v>0.0710098215871888</v>
      </c>
      <c r="C85" s="31">
        <f>IF('County Race 2000'!C85=0,"",('County Race - Numerice Change'!C85/'County Race 2000'!C85))</f>
        <v>0.04311509303928325</v>
      </c>
      <c r="D85" s="31">
        <f>IF('County Race 2000'!D85=0,"",('County Race - Numerice Change'!D85/'County Race 2000'!D85))</f>
        <v>0.055973266499582286</v>
      </c>
      <c r="E85" s="31">
        <f>IF('County Race 2000'!E85=0,"",('County Race - Numerice Change'!E85/'County Race 2000'!E85))</f>
        <v>0.19594594594594594</v>
      </c>
      <c r="F85" s="31">
        <f>IF('County Race 2000'!F85=0,"",('County Race - Numerice Change'!F85/'County Race 2000'!F85))</f>
        <v>0.6428571428571429</v>
      </c>
      <c r="G85" s="31">
        <f>IF('County Race 2000'!G85=0,"",('County Race - Numerice Change'!G85/'County Race 2000'!G85))</f>
        <v>0.47619047619047616</v>
      </c>
      <c r="H85" s="31">
        <f>IF('County Race 2000'!H85=0,"",('County Race - Numerice Change'!H85/'County Race 2000'!H85))</f>
        <v>0.7381443298969073</v>
      </c>
      <c r="I85" s="31">
        <f>IF('County Race 2000'!I85=0,"",('County Race - Numerice Change'!I85/'County Race 2000'!I85))</f>
        <v>0.49059561128526646</v>
      </c>
      <c r="J85" s="31">
        <f>IF('County Race 2000'!J85=0,"",('County Race - Numerice Change'!J85/'County Race 2000'!J85))</f>
        <v>0.9947609692206941</v>
      </c>
      <c r="K85" s="31">
        <f>IF('County Race 2000'!K85=0,"",('County Race - Numerice Change'!K85/'County Race 2000'!K85))</f>
        <v>0.5307542443640412</v>
      </c>
    </row>
    <row r="86" spans="1:11" s="10" customFormat="1" ht="12.75">
      <c r="A86" s="3" t="s">
        <v>82</v>
      </c>
      <c r="B86" s="31">
        <f>IF('County Race 2000'!B86=0,"",('County Race - Numerice Change'!B86/'County Race 2000'!B86))</f>
        <v>0.13386064030131828</v>
      </c>
      <c r="C86" s="31">
        <f>IF('County Race 2000'!C86=0,"",('County Race - Numerice Change'!C86/'County Race 2000'!C86))</f>
        <v>0.11518366907249812</v>
      </c>
      <c r="D86" s="31">
        <f>IF('County Race 2000'!D86=0,"",('County Race - Numerice Change'!D86/'County Race 2000'!D86))</f>
        <v>0.6912751677852349</v>
      </c>
      <c r="E86" s="31">
        <f>IF('County Race 2000'!E86=0,"",('County Race - Numerice Change'!E86/'County Race 2000'!E86))</f>
        <v>0.0635593220338983</v>
      </c>
      <c r="F86" s="31">
        <f>IF('County Race 2000'!F86=0,"",('County Race - Numerice Change'!F86/'County Race 2000'!F86))</f>
        <v>0.405982905982906</v>
      </c>
      <c r="G86" s="31">
        <f>IF('County Race 2000'!G86=0,"",('County Race - Numerice Change'!G86/'County Race 2000'!G86))</f>
        <v>0.32</v>
      </c>
      <c r="H86" s="31">
        <f>IF('County Race 2000'!H86=0,"",('County Race - Numerice Change'!H86/'County Race 2000'!H86))</f>
        <v>-0.0967741935483871</v>
      </c>
      <c r="I86" s="31">
        <f>IF('County Race 2000'!I86=0,"",('County Race - Numerice Change'!I86/'County Race 2000'!I86))</f>
        <v>0.3599439775910364</v>
      </c>
      <c r="J86" s="31">
        <f>IF('County Race 2000'!J86=0,"",('County Race - Numerice Change'!J86/'County Race 2000'!J86))</f>
        <v>0.9030927835051547</v>
      </c>
      <c r="K86" s="31">
        <f>IF('County Race 2000'!K86=0,"",('County Race - Numerice Change'!K86/'County Race 2000'!K86))</f>
        <v>0.4838490309418565</v>
      </c>
    </row>
    <row r="87" spans="1:11" s="10" customFormat="1" ht="12.75">
      <c r="A87" s="3" t="s">
        <v>83</v>
      </c>
      <c r="B87" s="31">
        <f>IF('County Race 2000'!B87=0,"",('County Race - Numerice Change'!B87/'County Race 2000'!B87))</f>
        <v>0.008991335622036946</v>
      </c>
      <c r="C87" s="31">
        <f>IF('County Race 2000'!C87=0,"",('County Race - Numerice Change'!C87/'County Race 2000'!C87))</f>
        <v>0.028835489833641405</v>
      </c>
      <c r="D87" s="31">
        <f>IF('County Race 2000'!D87=0,"",('County Race - Numerice Change'!D87/'County Race 2000'!D87))</f>
        <v>-0.2074910820451843</v>
      </c>
      <c r="E87" s="31">
        <f>IF('County Race 2000'!E87=0,"",('County Race - Numerice Change'!E87/'County Race 2000'!E87))</f>
        <v>-0.11363636363636363</v>
      </c>
      <c r="F87" s="31">
        <f>IF('County Race 2000'!F87=0,"",('County Race - Numerice Change'!F87/'County Race 2000'!F87))</f>
        <v>0.5357142857142857</v>
      </c>
      <c r="G87" s="31">
        <f>IF('County Race 2000'!G87=0,"",('County Race - Numerice Change'!G87/'County Race 2000'!G87))</f>
        <v>-0.5714285714285714</v>
      </c>
      <c r="H87" s="31">
        <f>IF('County Race 2000'!H87=0,"",('County Race - Numerice Change'!H87/'County Race 2000'!H87))</f>
        <v>-0.17751479289940827</v>
      </c>
      <c r="I87" s="31">
        <f>IF('County Race 2000'!I87=0,"",('County Race - Numerice Change'!I87/'County Race 2000'!I87))</f>
        <v>0.36649214659685864</v>
      </c>
      <c r="J87" s="31">
        <f>IF('County Race 2000'!J87=0,"",('County Race - Numerice Change'!J87/'County Race 2000'!J87))</f>
        <v>0.12203389830508475</v>
      </c>
      <c r="K87" s="31">
        <f>IF('County Race 2000'!K87=0,"",('County Race - Numerice Change'!K87/'County Race 2000'!K87))</f>
        <v>-0.10887996430165105</v>
      </c>
    </row>
    <row r="88" spans="1:11" s="10" customFormat="1" ht="12.75">
      <c r="A88" s="3" t="s">
        <v>84</v>
      </c>
      <c r="B88" s="31">
        <f>IF('County Race 2000'!B88=0,"",('County Race - Numerice Change'!B88/'County Race 2000'!B88))</f>
        <v>0.21063688483484908</v>
      </c>
      <c r="C88" s="31">
        <f>IF('County Race 2000'!C88=0,"",('County Race - Numerice Change'!C88/'County Race 2000'!C88))</f>
        <v>0.1547433788330147</v>
      </c>
      <c r="D88" s="31">
        <f>IF('County Race 2000'!D88=0,"",('County Race - Numerice Change'!D88/'County Race 2000'!D88))</f>
        <v>1.0473970473970473</v>
      </c>
      <c r="E88" s="31">
        <f>IF('County Race 2000'!E88=0,"",('County Race - Numerice Change'!E88/'County Race 2000'!E88))</f>
        <v>0.32840236686390534</v>
      </c>
      <c r="F88" s="31">
        <f>IF('County Race 2000'!F88=0,"",('County Race - Numerice Change'!F88/'County Race 2000'!F88))</f>
        <v>0.8764867337602927</v>
      </c>
      <c r="G88" s="31">
        <f>IF('County Race 2000'!G88=0,"",('County Race - Numerice Change'!G88/'County Race 2000'!G88))</f>
        <v>0.9466666666666667</v>
      </c>
      <c r="H88" s="31">
        <f>IF('County Race 2000'!H88=0,"",('County Race - Numerice Change'!H88/'County Race 2000'!H88))</f>
        <v>0.49029754204398446</v>
      </c>
      <c r="I88" s="31">
        <f>IF('County Race 2000'!I88=0,"",('County Race - Numerice Change'!I88/'County Race 2000'!I88))</f>
        <v>0.5898550724637681</v>
      </c>
      <c r="J88" s="31">
        <f>IF('County Race 2000'!J88=0,"",('County Race - Numerice Change'!J88/'County Race 2000'!J88))</f>
        <v>1.0009045680687472</v>
      </c>
      <c r="K88" s="31">
        <f>IF('County Race 2000'!K88=0,"",('County Race - Numerice Change'!K88/'County Race 2000'!K88))</f>
        <v>0.878823996821613</v>
      </c>
    </row>
    <row r="89" spans="1:11" s="10" customFormat="1" ht="12.75">
      <c r="A89" s="3" t="s">
        <v>85</v>
      </c>
      <c r="B89" s="31">
        <f>IF('County Race 2000'!B89=0,"",('County Race - Numerice Change'!B89/'County Race 2000'!B89))</f>
        <v>0.1535640189685833</v>
      </c>
      <c r="C89" s="31">
        <f>IF('County Race 2000'!C89=0,"",('County Race - Numerice Change'!C89/'County Race 2000'!C89))</f>
        <v>0.14066963775568506</v>
      </c>
      <c r="D89" s="31">
        <f>IF('County Race 2000'!D89=0,"",('County Race - Numerice Change'!D89/'County Race 2000'!D89))</f>
        <v>0.9262295081967213</v>
      </c>
      <c r="E89" s="31">
        <f>IF('County Race 2000'!E89=0,"",('County Race - Numerice Change'!E89/'County Race 2000'!E89))</f>
        <v>0.08839779005524862</v>
      </c>
      <c r="F89" s="31">
        <f>IF('County Race 2000'!F89=0,"",('County Race - Numerice Change'!F89/'County Race 2000'!F89))</f>
        <v>1.0192307692307692</v>
      </c>
      <c r="G89" s="31">
        <f>IF('County Race 2000'!G89=0,"",('County Race - Numerice Change'!G89/'County Race 2000'!G89))</f>
        <v>0.125</v>
      </c>
      <c r="H89" s="31">
        <f>IF('County Race 2000'!H89=0,"",('County Race - Numerice Change'!H89/'County Race 2000'!H89))</f>
        <v>0.8777777777777778</v>
      </c>
      <c r="I89" s="31">
        <f>IF('County Race 2000'!I89=0,"",('County Race - Numerice Change'!I89/'County Race 2000'!I89))</f>
        <v>0.6643356643356644</v>
      </c>
      <c r="J89" s="31">
        <f>IF('County Race 2000'!J89=0,"",('County Race - Numerice Change'!J89/'County Race 2000'!J89))</f>
        <v>0.7571428571428571</v>
      </c>
      <c r="K89" s="31">
        <f>IF('County Race 2000'!K89=0,"",('County Race - Numerice Change'!K89/'County Race 2000'!K89))</f>
        <v>0.6239669421487604</v>
      </c>
    </row>
    <row r="90" spans="1:11" s="10" customFormat="1" ht="12.75">
      <c r="A90" s="3" t="s">
        <v>86</v>
      </c>
      <c r="B90" s="31">
        <f>IF('County Race 2000'!B90=0,"",('County Race - Numerice Change'!B90/'County Race 2000'!B90))</f>
        <v>0.26986517672780275</v>
      </c>
      <c r="C90" s="31">
        <f>IF('County Race 2000'!C90=0,"",('County Race - Numerice Change'!C90/'County Race 2000'!C90))</f>
        <v>0.2558442363737831</v>
      </c>
      <c r="D90" s="31">
        <f>IF('County Race 2000'!D90=0,"",('County Race - Numerice Change'!D90/'County Race 2000'!D90))</f>
        <v>0.21256332320162108</v>
      </c>
      <c r="E90" s="31">
        <f>IF('County Race 2000'!E90=0,"",('County Race - Numerice Change'!E90/'County Race 2000'!E90))</f>
        <v>-0.007263922518159807</v>
      </c>
      <c r="F90" s="31">
        <f>IF('County Race 2000'!F90=0,"",('County Race - Numerice Change'!F90/'County Race 2000'!F90))</f>
        <v>0.43803418803418803</v>
      </c>
      <c r="G90" s="31">
        <f>IF('County Race 2000'!G90=0,"",('County Race - Numerice Change'!G90/'County Race 2000'!G90))</f>
        <v>1.2923076923076924</v>
      </c>
      <c r="H90" s="31">
        <f>IF('County Race 2000'!H90=0,"",('County Race - Numerice Change'!H90/'County Race 2000'!H90))</f>
        <v>0.16536964980544747</v>
      </c>
      <c r="I90" s="31">
        <f>IF('County Race 2000'!I90=0,"",('County Race - Numerice Change'!I90/'County Race 2000'!I90))</f>
        <v>0.7236215112321307</v>
      </c>
      <c r="J90" s="31">
        <f>IF('County Race 2000'!J90=0,"",('County Race - Numerice Change'!J90/'County Race 2000'!J90))</f>
        <v>0.9571547420965059</v>
      </c>
      <c r="K90" s="31">
        <f>IF('County Race 2000'!K90=0,"",('County Race - Numerice Change'!K90/'County Race 2000'!K90))</f>
        <v>0.4461615654791771</v>
      </c>
    </row>
    <row r="91" spans="1:11" s="10" customFormat="1" ht="12.75">
      <c r="A91" s="3" t="s">
        <v>87</v>
      </c>
      <c r="B91" s="31">
        <f>IF('County Race 2000'!B91=0,"",('County Race - Numerice Change'!B91/'County Race 2000'!B91))</f>
        <v>-0.04671644648669347</v>
      </c>
      <c r="C91" s="31">
        <f>IF('County Race 2000'!C91=0,"",('County Race - Numerice Change'!C91/'County Race 2000'!C91))</f>
        <v>-0.05581305523368096</v>
      </c>
      <c r="D91" s="31">
        <f>IF('County Race 2000'!D91=0,"",('County Race - Numerice Change'!D91/'County Race 2000'!D91))</f>
        <v>2</v>
      </c>
      <c r="E91" s="31">
        <f>IF('County Race 2000'!E91=0,"",('County Race - Numerice Change'!E91/'County Race 2000'!E91))</f>
        <v>0.4</v>
      </c>
      <c r="F91" s="31">
        <f>IF('County Race 2000'!F91=0,"",('County Race - Numerice Change'!F91/'County Race 2000'!F91))</f>
        <v>2.4285714285714284</v>
      </c>
      <c r="G91" s="31">
        <f>IF('County Race 2000'!G91=0,"",('County Race - Numerice Change'!G91/'County Race 2000'!G91))</f>
      </c>
      <c r="H91" s="31">
        <f>IF('County Race 2000'!H91=0,"",('County Race - Numerice Change'!H91/'County Race 2000'!H91))</f>
        <v>0.4</v>
      </c>
      <c r="I91" s="31">
        <f>IF('County Race 2000'!I91=0,"",('County Race - Numerice Change'!I91/'County Race 2000'!I91))</f>
        <v>0.68</v>
      </c>
      <c r="J91" s="31">
        <f>IF('County Race 2000'!J91=0,"",('County Race - Numerice Change'!J91/'County Race 2000'!J91))</f>
        <v>0.125</v>
      </c>
      <c r="K91" s="31">
        <f>IF('County Race 2000'!K91=0,"",('County Race - Numerice Change'!K91/'County Race 2000'!K91))</f>
        <v>0.6764705882352942</v>
      </c>
    </row>
    <row r="92" spans="1:11" s="10" customFormat="1" ht="12.75">
      <c r="A92" s="3" t="s">
        <v>88</v>
      </c>
      <c r="B92" s="31">
        <f>IF('County Race 2000'!B92=0,"",('County Race - Numerice Change'!B92/'County Race 2000'!B92))</f>
        <v>0.056201953043839604</v>
      </c>
      <c r="C92" s="31">
        <f>IF('County Race 2000'!C92=0,"",('County Race - Numerice Change'!C92/'County Race 2000'!C92))</f>
        <v>0.04932640288532937</v>
      </c>
      <c r="D92" s="31">
        <f>IF('County Race 2000'!D92=0,"",('County Race - Numerice Change'!D92/'County Race 2000'!D92))</f>
        <v>0.009345794392523364</v>
      </c>
      <c r="E92" s="31">
        <f>IF('County Race 2000'!E92=0,"",('County Race - Numerice Change'!E92/'County Race 2000'!E92))</f>
        <v>-0.2631578947368421</v>
      </c>
      <c r="F92" s="31">
        <f>IF('County Race 2000'!F92=0,"",('County Race - Numerice Change'!F92/'County Race 2000'!F92))</f>
        <v>1.5</v>
      </c>
      <c r="G92" s="31">
        <f>IF('County Race 2000'!G92=0,"",('County Race - Numerice Change'!G92/'County Race 2000'!G92))</f>
        <v>11</v>
      </c>
      <c r="H92" s="31">
        <f>IF('County Race 2000'!H92=0,"",('County Race - Numerice Change'!H92/'County Race 2000'!H92))</f>
        <v>4.5</v>
      </c>
      <c r="I92" s="31">
        <f>IF('County Race 2000'!I92=0,"",('County Race - Numerice Change'!I92/'County Race 2000'!I92))</f>
        <v>0.65</v>
      </c>
      <c r="J92" s="31">
        <f>IF('County Race 2000'!J92=0,"",('County Race - Numerice Change'!J92/'County Race 2000'!J92))</f>
        <v>1.3333333333333333</v>
      </c>
      <c r="K92" s="31">
        <f>IF('County Race 2000'!K92=0,"",('County Race - Numerice Change'!K92/'County Race 2000'!K92))</f>
        <v>0.45493562231759654</v>
      </c>
    </row>
    <row r="93" spans="1:11" s="10" customFormat="1" ht="12.75">
      <c r="A93" s="3" t="s">
        <v>89</v>
      </c>
      <c r="B93" s="31">
        <f>IF('County Race 2000'!B93=0,"",('County Race - Numerice Change'!B93/'County Race 2000'!B93))</f>
        <v>0.03045047236751409</v>
      </c>
      <c r="C93" s="31">
        <f>IF('County Race 2000'!C93=0,"",('County Race - Numerice Change'!C93/'County Race 2000'!C93))</f>
        <v>0.03554322037691929</v>
      </c>
      <c r="D93" s="31">
        <f>IF('County Race 2000'!D93=0,"",('County Race - Numerice Change'!D93/'County Race 2000'!D93))</f>
        <v>-0.14071510957324107</v>
      </c>
      <c r="E93" s="31">
        <f>IF('County Race 2000'!E93=0,"",('County Race - Numerice Change'!E93/'County Race 2000'!E93))</f>
        <v>-0.3728813559322034</v>
      </c>
      <c r="F93" s="31">
        <f>IF('County Race 2000'!F93=0,"",('County Race - Numerice Change'!F93/'County Race 2000'!F93))</f>
        <v>0.09278350515463918</v>
      </c>
      <c r="G93" s="31">
        <f>IF('County Race 2000'!G93=0,"",('County Race - Numerice Change'!G93/'County Race 2000'!G93))</f>
        <v>-0.5</v>
      </c>
      <c r="H93" s="31">
        <f>IF('County Race 2000'!H93=0,"",('County Race - Numerice Change'!H93/'County Race 2000'!H93))</f>
        <v>0.23728813559322035</v>
      </c>
      <c r="I93" s="31">
        <f>IF('County Race 2000'!I93=0,"",('County Race - Numerice Change'!I93/'County Race 2000'!I93))</f>
        <v>0.7258064516129032</v>
      </c>
      <c r="J93" s="31">
        <f>IF('County Race 2000'!J93=0,"",('County Race - Numerice Change'!J93/'County Race 2000'!J93))</f>
        <v>0.4645390070921986</v>
      </c>
      <c r="K93" s="31">
        <f>IF('County Race 2000'!K93=0,"",('County Race - Numerice Change'!K93/'County Race 2000'!K93))</f>
        <v>0.020008003201280513</v>
      </c>
    </row>
    <row r="94" spans="1:11" s="10" customFormat="1" ht="12.75">
      <c r="A94" s="3" t="s">
        <v>90</v>
      </c>
      <c r="B94" s="31">
        <f>IF('County Race 2000'!B94=0,"",('County Race - Numerice Change'!B94/'County Race 2000'!B94))</f>
        <v>0.005994690417059176</v>
      </c>
      <c r="C94" s="31">
        <f>IF('County Race 2000'!C94=0,"",('County Race - Numerice Change'!C94/'County Race 2000'!C94))</f>
        <v>0.00439297124600639</v>
      </c>
      <c r="D94" s="31">
        <f>IF('County Race 2000'!D94=0,"",('County Race - Numerice Change'!D94/'County Race 2000'!D94))</f>
        <v>-0.17888563049853373</v>
      </c>
      <c r="E94" s="31">
        <f>IF('County Race 2000'!E94=0,"",('County Race - Numerice Change'!E94/'County Race 2000'!E94))</f>
        <v>0.43373493975903615</v>
      </c>
      <c r="F94" s="31">
        <f>IF('County Race 2000'!F94=0,"",('County Race - Numerice Change'!F94/'County Race 2000'!F94))</f>
        <v>0.38636363636363635</v>
      </c>
      <c r="G94" s="31">
        <f>IF('County Race 2000'!G94=0,"",('County Race - Numerice Change'!G94/'County Race 2000'!G94))</f>
        <v>16</v>
      </c>
      <c r="H94" s="31">
        <f>IF('County Race 2000'!H94=0,"",('County Race - Numerice Change'!H94/'County Race 2000'!H94))</f>
        <v>-0.2976190476190476</v>
      </c>
      <c r="I94" s="31">
        <f>IF('County Race 2000'!I94=0,"",('County Race - Numerice Change'!I94/'County Race 2000'!I94))</f>
        <v>0.2188679245283019</v>
      </c>
      <c r="J94" s="31">
        <f>IF('County Race 2000'!J94=0,"",('County Race - Numerice Change'!J94/'County Race 2000'!J94))</f>
        <v>0.6403162055335968</v>
      </c>
      <c r="K94" s="31">
        <f>IF('County Race 2000'!K94=0,"",('County Race - Numerice Change'!K94/'County Race 2000'!K94))</f>
        <v>0.19175257731958764</v>
      </c>
    </row>
    <row r="95" spans="1:11" s="10" customFormat="1" ht="12.75">
      <c r="A95" s="3" t="s">
        <v>91</v>
      </c>
      <c r="B95" s="31">
        <f>IF('County Race 2000'!B95=0,"",('County Race - Numerice Change'!B95/'County Race 2000'!B95))</f>
        <v>0.0010464942442816563</v>
      </c>
      <c r="C95" s="31">
        <f>IF('County Race 2000'!C95=0,"",('County Race - Numerice Change'!C95/'County Race 2000'!C95))</f>
        <v>0.012347608627696155</v>
      </c>
      <c r="D95" s="31">
        <f>IF('County Race 2000'!D95=0,"",('County Race - Numerice Change'!D95/'County Race 2000'!D95))</f>
        <v>0.2857142857142857</v>
      </c>
      <c r="E95" s="31">
        <f>IF('County Race 2000'!E95=0,"",('County Race - Numerice Change'!E95/'County Race 2000'!E95))</f>
        <v>-0.5232558139534884</v>
      </c>
      <c r="F95" s="31">
        <f>IF('County Race 2000'!F95=0,"",('County Race - Numerice Change'!F95/'County Race 2000'!F95))</f>
        <v>-0.07692307692307693</v>
      </c>
      <c r="G95" s="31">
        <f>IF('County Race 2000'!G95=0,"",('County Race - Numerice Change'!G95/'County Race 2000'!G95))</f>
      </c>
      <c r="H95" s="31">
        <f>IF('County Race 2000'!H95=0,"",('County Race - Numerice Change'!H95/'County Race 2000'!H95))</f>
        <v>0.14285714285714285</v>
      </c>
      <c r="I95" s="31">
        <f>IF('County Race 2000'!I95=0,"",('County Race - Numerice Change'!I95/'County Race 2000'!I95))</f>
        <v>-0.2727272727272727</v>
      </c>
      <c r="J95" s="31">
        <f>IF('County Race 2000'!J95=0,"",('County Race - Numerice Change'!J95/'County Race 2000'!J95))</f>
        <v>0.16363636363636364</v>
      </c>
      <c r="K95" s="31">
        <f>IF('County Race 2000'!K95=0,"",('County Race - Numerice Change'!K95/'County Race 2000'!K95))</f>
        <v>-0.18575851393188855</v>
      </c>
    </row>
    <row r="96" spans="1:11" s="10" customFormat="1" ht="12.75">
      <c r="A96" s="3" t="s">
        <v>92</v>
      </c>
      <c r="B96" s="31">
        <f>IF('County Race 2000'!B96=0,"",('County Race - Numerice Change'!B96/'County Race 2000'!B96))</f>
        <v>0.043748612036420165</v>
      </c>
      <c r="C96" s="31">
        <f>IF('County Race 2000'!C96=0,"",('County Race - Numerice Change'!C96/'County Race 2000'!C96))</f>
        <v>0.03976536908661537</v>
      </c>
      <c r="D96" s="31">
        <f>IF('County Race 2000'!D96=0,"",('County Race - Numerice Change'!D96/'County Race 2000'!D96))</f>
        <v>7.166666666666667</v>
      </c>
      <c r="E96" s="31">
        <f>IF('County Race 2000'!E96=0,"",('County Race - Numerice Change'!E96/'County Race 2000'!E96))</f>
        <v>-0.30726256983240224</v>
      </c>
      <c r="F96" s="31">
        <f>IF('County Race 2000'!F96=0,"",('County Race - Numerice Change'!F96/'County Race 2000'!F96))</f>
        <v>0.5666666666666667</v>
      </c>
      <c r="G96" s="31">
        <f>IF('County Race 2000'!G96=0,"",('County Race - Numerice Change'!G96/'County Race 2000'!G96))</f>
        <v>-0.5</v>
      </c>
      <c r="H96" s="31">
        <f>IF('County Race 2000'!H96=0,"",('County Race - Numerice Change'!H96/'County Race 2000'!H96))</f>
        <v>3.4285714285714284</v>
      </c>
      <c r="I96" s="31">
        <f>IF('County Race 2000'!I96=0,"",('County Race - Numerice Change'!I96/'County Race 2000'!I96))</f>
        <v>0.25949367088607594</v>
      </c>
      <c r="J96" s="31">
        <f>IF('County Race 2000'!J96=0,"",('County Race - Numerice Change'!J96/'County Race 2000'!J96))</f>
        <v>0.07575757575757576</v>
      </c>
      <c r="K96" s="31">
        <f>IF('County Race 2000'!K96=0,"",('County Race - Numerice Change'!K96/'County Race 2000'!K96))</f>
        <v>0.09591836734693877</v>
      </c>
    </row>
    <row r="97" spans="1:11" s="10" customFormat="1" ht="12.75">
      <c r="A97" s="3" t="s">
        <v>93</v>
      </c>
      <c r="B97" s="31">
        <f>IF('County Race 2000'!B97=0,"",('County Race - Numerice Change'!B97/'County Race 2000'!B97))</f>
        <v>0.26983651715671597</v>
      </c>
      <c r="C97" s="31">
        <f>IF('County Race 2000'!C97=0,"",('County Race - Numerice Change'!C97/'County Race 2000'!C97))</f>
        <v>0.2167839973805236</v>
      </c>
      <c r="D97" s="31">
        <f>IF('County Race 2000'!D97=0,"",('County Race - Numerice Change'!D97/'County Race 2000'!D97))</f>
        <v>0.9593975114603799</v>
      </c>
      <c r="E97" s="31">
        <f>IF('County Race 2000'!E97=0,"",('County Race - Numerice Change'!E97/'County Race 2000'!E97))</f>
        <v>0.2952815829528158</v>
      </c>
      <c r="F97" s="31">
        <f>IF('County Race 2000'!F97=0,"",('County Race - Numerice Change'!F97/'County Race 2000'!F97))</f>
        <v>2.251864125932063</v>
      </c>
      <c r="G97" s="31">
        <f>IF('County Race 2000'!G97=0,"",('County Race - Numerice Change'!G97/'County Race 2000'!G97))</f>
        <v>1.4366197183098592</v>
      </c>
      <c r="H97" s="31">
        <f>IF('County Race 2000'!H97=0,"",('County Race - Numerice Change'!H97/'County Race 2000'!H97))</f>
        <v>1.5541890853189855</v>
      </c>
      <c r="I97" s="31">
        <f>IF('County Race 2000'!I97=0,"",('County Race - Numerice Change'!I97/'County Race 2000'!I97))</f>
        <v>1.0695309937684487</v>
      </c>
      <c r="J97" s="31">
        <f>IF('County Race 2000'!J97=0,"",('County Race - Numerice Change'!J97/'County Race 2000'!J97))</f>
        <v>1.3905651340996168</v>
      </c>
      <c r="K97" s="31">
        <f>IF('County Race 2000'!K97=0,"",('County Race - Numerice Change'!K97/'County Race 2000'!K97))</f>
        <v>1.2232440056417488</v>
      </c>
    </row>
    <row r="98" spans="1:11" s="10" customFormat="1" ht="12.75">
      <c r="A98" s="3" t="s">
        <v>94</v>
      </c>
      <c r="B98" s="31">
        <f>IF('County Race 2000'!B98=0,"",('County Race - Numerice Change'!B98/'County Race 2000'!B98))</f>
        <v>0.01585163696643183</v>
      </c>
      <c r="C98" s="31">
        <f>IF('County Race 2000'!C98=0,"",('County Race - Numerice Change'!C98/'County Race 2000'!C98))</f>
        <v>0.007129935085665638</v>
      </c>
      <c r="D98" s="31">
        <f>IF('County Race 2000'!D98=0,"",('County Race - Numerice Change'!D98/'County Race 2000'!D98))</f>
        <v>1.4090909090909092</v>
      </c>
      <c r="E98" s="31">
        <f>IF('County Race 2000'!E98=0,"",('County Race - Numerice Change'!E98/'County Race 2000'!E98))</f>
        <v>-0.05555555555555555</v>
      </c>
      <c r="F98" s="31">
        <f>IF('County Race 2000'!F98=0,"",('County Race - Numerice Change'!F98/'County Race 2000'!F98))</f>
        <v>-0.14285714285714285</v>
      </c>
      <c r="G98" s="31">
        <f>IF('County Race 2000'!G98=0,"",('County Race - Numerice Change'!G98/'County Race 2000'!G98))</f>
        <v>-0.5</v>
      </c>
      <c r="H98" s="31">
        <f>IF('County Race 2000'!H98=0,"",('County Race - Numerice Change'!H98/'County Race 2000'!H98))</f>
        <v>0.10714285714285714</v>
      </c>
      <c r="I98" s="31">
        <f>IF('County Race 2000'!I98=0,"",('County Race - Numerice Change'!I98/'County Race 2000'!I98))</f>
        <v>0.5042735042735043</v>
      </c>
      <c r="J98" s="31">
        <f>IF('County Race 2000'!J98=0,"",('County Race - Numerice Change'!J98/'County Race 2000'!J98))</f>
        <v>0.7894736842105263</v>
      </c>
      <c r="K98" s="31">
        <f>IF('County Race 2000'!K98=0,"",('County Race - Numerice Change'!K98/'County Race 2000'!K98))</f>
        <v>0.3980891719745223</v>
      </c>
    </row>
    <row r="99" spans="1:11" s="10" customFormat="1" ht="12.75">
      <c r="A99" s="3" t="s">
        <v>95</v>
      </c>
      <c r="B99" s="31">
        <f>IF('County Race 2000'!B99=0,"",('County Race - Numerice Change'!B99/'County Race 2000'!B99))</f>
        <v>0.016982401076112544</v>
      </c>
      <c r="C99" s="31">
        <f>IF('County Race 2000'!C99=0,"",('County Race - Numerice Change'!C99/'County Race 2000'!C99))</f>
        <v>0.01280658624435424</v>
      </c>
      <c r="D99" s="31">
        <f>IF('County Race 2000'!D99=0,"",('County Race - Numerice Change'!D99/'County Race 2000'!D99))</f>
        <v>-0.078125</v>
      </c>
      <c r="E99" s="31">
        <f>IF('County Race 2000'!E99=0,"",('County Race - Numerice Change'!E99/'County Race 2000'!E99))</f>
        <v>0</v>
      </c>
      <c r="F99" s="31">
        <f>IF('County Race 2000'!F99=0,"",('County Race - Numerice Change'!F99/'County Race 2000'!F99))</f>
        <v>0.6896551724137931</v>
      </c>
      <c r="G99" s="31">
        <f>IF('County Race 2000'!G99=0,"",('County Race - Numerice Change'!G99/'County Race 2000'!G99))</f>
      </c>
      <c r="H99" s="31">
        <f>IF('County Race 2000'!H99=0,"",('County Race - Numerice Change'!H99/'County Race 2000'!H99))</f>
        <v>0.2608695652173913</v>
      </c>
      <c r="I99" s="31">
        <f>IF('County Race 2000'!I99=0,"",('County Race - Numerice Change'!I99/'County Race 2000'!I99))</f>
        <v>0.5169491525423728</v>
      </c>
      <c r="J99" s="31">
        <f>IF('County Race 2000'!J99=0,"",('County Race - Numerice Change'!J99/'County Race 2000'!J99))</f>
        <v>0.12878787878787878</v>
      </c>
      <c r="K99" s="31">
        <f>IF('County Race 2000'!K99=0,"",('County Race - Numerice Change'!K99/'County Race 2000'!K99))</f>
        <v>0.228310502283105</v>
      </c>
    </row>
    <row r="100" spans="1:11" s="10" customFormat="1" ht="12.75">
      <c r="A100" s="3" t="s">
        <v>96</v>
      </c>
      <c r="B100" s="31">
        <f>IF('County Race 2000'!B100=0,"",('County Race - Numerice Change'!B100/'County Race 2000'!B100))</f>
        <v>0.17465538002552075</v>
      </c>
      <c r="C100" s="31">
        <f>IF('County Race 2000'!C100=0,"",('County Race - Numerice Change'!C100/'County Race 2000'!C100))</f>
        <v>0.1436796650091599</v>
      </c>
      <c r="D100" s="31">
        <f>IF('County Race 2000'!D100=0,"",('County Race - Numerice Change'!D100/'County Race 2000'!D100))</f>
        <v>1.4644760213143873</v>
      </c>
      <c r="E100" s="31">
        <f>IF('County Race 2000'!E100=0,"",('County Race - Numerice Change'!E100/'County Race 2000'!E100))</f>
        <v>0.25510204081632654</v>
      </c>
      <c r="F100" s="31">
        <f>IF('County Race 2000'!F100=0,"",('County Race - Numerice Change'!F100/'County Race 2000'!F100))</f>
        <v>0.3942857142857143</v>
      </c>
      <c r="G100" s="31">
        <f>IF('County Race 2000'!G100=0,"",('County Race - Numerice Change'!G100/'County Race 2000'!G100))</f>
        <v>1.6666666666666667</v>
      </c>
      <c r="H100" s="31">
        <f>IF('County Race 2000'!H100=0,"",('County Race - Numerice Change'!H100/'County Race 2000'!H100))</f>
        <v>-0.007874015748031496</v>
      </c>
      <c r="I100" s="31">
        <f>IF('County Race 2000'!I100=0,"",('County Race - Numerice Change'!I100/'County Race 2000'!I100))</f>
        <v>0.4794520547945205</v>
      </c>
      <c r="J100" s="31">
        <f>IF('County Race 2000'!J100=0,"",('County Race - Numerice Change'!J100/'County Race 2000'!J100))</f>
        <v>0.7404921700223713</v>
      </c>
      <c r="K100" s="31">
        <f>IF('County Race 2000'!K100=0,"",('County Race - Numerice Change'!K100/'County Race 2000'!K100))</f>
        <v>0.9593866556154165</v>
      </c>
    </row>
    <row r="101" spans="1:11" s="10" customFormat="1" ht="12.75">
      <c r="A101" s="3" t="s">
        <v>97</v>
      </c>
      <c r="B101" s="31">
        <f>IF('County Race 2000'!B101=0,"",('County Race - Numerice Change'!B101/'County Race 2000'!B101))</f>
        <v>-0.017082302238971184</v>
      </c>
      <c r="C101" s="31">
        <f>IF('County Race 2000'!C101=0,"",('County Race - Numerice Change'!C101/'County Race 2000'!C101))</f>
        <v>-0.10102327011001114</v>
      </c>
      <c r="D101" s="31">
        <f>IF('County Race 2000'!D101=0,"",('County Race - Numerice Change'!D101/'County Race 2000'!D101))</f>
        <v>0.20549284554023156</v>
      </c>
      <c r="E101" s="31">
        <f>IF('County Race 2000'!E101=0,"",('County Race - Numerice Change'!E101/'County Race 2000'!E101))</f>
        <v>0.14269073966220153</v>
      </c>
      <c r="F101" s="31">
        <f>IF('County Race 2000'!F101=0,"",('County Race - Numerice Change'!F101/'County Race 2000'!F101))</f>
        <v>0.5304343979474476</v>
      </c>
      <c r="G101" s="31">
        <f>IF('County Race 2000'!G101=0,"",('County Race - Numerice Change'!G101/'County Race 2000'!G101))</f>
        <v>0.22310756972111553</v>
      </c>
      <c r="H101" s="31">
        <f>IF('County Race 2000'!H101=0,"",('County Race - Numerice Change'!H101/'County Race 2000'!H101))</f>
        <v>0.7832460732984293</v>
      </c>
      <c r="I101" s="31">
        <f>IF('County Race 2000'!I101=0,"",('County Race - Numerice Change'!I101/'County Race 2000'!I101))</f>
        <v>0.44941543257989086</v>
      </c>
      <c r="J101" s="31">
        <f>IF('County Race 2000'!J101=0,"",('County Race - Numerice Change'!J101/'County Race 2000'!J101))</f>
        <v>0.7166769568498319</v>
      </c>
      <c r="K101" s="31">
        <f>IF('County Race 2000'!K101=0,"",('County Race - Numerice Change'!K101/'County Race 2000'!K101))</f>
        <v>0.2730376544372303</v>
      </c>
    </row>
    <row r="102" spans="1:11" s="10" customFormat="1" ht="12.75">
      <c r="A102" s="3" t="s">
        <v>98</v>
      </c>
      <c r="B102" s="31">
        <f>IF('County Race 2000'!B102=0,"",('County Race - Numerice Change'!B102/'County Race 2000'!B102))</f>
        <v>-0.016248526687994612</v>
      </c>
      <c r="C102" s="31">
        <f>IF('County Race 2000'!C102=0,"",('County Race - Numerice Change'!C102/'County Race 2000'!C102))</f>
        <v>-0.0585402347220274</v>
      </c>
      <c r="D102" s="31">
        <f>IF('County Race 2000'!D102=0,"",('County Race - Numerice Change'!D102/'County Race 2000'!D102))</f>
        <v>-0.03515625</v>
      </c>
      <c r="E102" s="31">
        <f>IF('County Race 2000'!E102=0,"",('County Race - Numerice Change'!E102/'County Race 2000'!E102))</f>
        <v>0.0273972602739726</v>
      </c>
      <c r="F102" s="31">
        <f>IF('County Race 2000'!F102=0,"",('County Race - Numerice Change'!F102/'County Race 2000'!F102))</f>
        <v>0.47619047619047616</v>
      </c>
      <c r="G102" s="31">
        <f>IF('County Race 2000'!G102=0,"",('County Race - Numerice Change'!G102/'County Race 2000'!G102))</f>
        <v>2.16</v>
      </c>
      <c r="H102" s="31">
        <f>IF('County Race 2000'!H102=0,"",('County Race - Numerice Change'!H102/'County Race 2000'!H102))</f>
        <v>1.1750503018108651</v>
      </c>
      <c r="I102" s="31">
        <f>IF('County Race 2000'!I102=0,"",('County Race - Numerice Change'!I102/'County Race 2000'!I102))</f>
        <v>0.4597402597402597</v>
      </c>
      <c r="J102" s="31">
        <f>IF('County Race 2000'!J102=0,"",('County Race - Numerice Change'!J102/'County Race 2000'!J102))</f>
        <v>0.8333333333333334</v>
      </c>
      <c r="K102" s="31">
        <f>IF('County Race 2000'!K102=0,"",('County Race - Numerice Change'!K102/'County Race 2000'!K102))</f>
        <v>0.38686904341687256</v>
      </c>
    </row>
    <row r="103" spans="1:11" s="10" customFormat="1" ht="12.75">
      <c r="A103" s="3" t="s">
        <v>99</v>
      </c>
      <c r="B103" s="31">
        <f>IF('County Race 2000'!B103=0,"",('County Race - Numerice Change'!B103/'County Race 2000'!B103))</f>
        <v>0.06258992805755395</v>
      </c>
      <c r="C103" s="31">
        <f>IF('County Race 2000'!C103=0,"",('County Race - Numerice Change'!C103/'County Race 2000'!C103))</f>
        <v>0.06431181485992692</v>
      </c>
      <c r="D103" s="31">
        <f>IF('County Race 2000'!D103=0,"",('County Race - Numerice Change'!D103/'County Race 2000'!D103))</f>
        <v>-0.5</v>
      </c>
      <c r="E103" s="31">
        <f>IF('County Race 2000'!E103=0,"",('County Race - Numerice Change'!E103/'County Race 2000'!E103))</f>
        <v>-0.46153846153846156</v>
      </c>
      <c r="F103" s="31">
        <f>IF('County Race 2000'!F103=0,"",('County Race - Numerice Change'!F103/'County Race 2000'!F103))</f>
        <v>0.42857142857142855</v>
      </c>
      <c r="G103" s="31">
        <f>IF('County Race 2000'!G103=0,"",('County Race - Numerice Change'!G103/'County Race 2000'!G103))</f>
        <v>-1</v>
      </c>
      <c r="H103" s="31">
        <f>IF('County Race 2000'!H103=0,"",('County Race - Numerice Change'!H103/'County Race 2000'!H103))</f>
        <v>0.14285714285714285</v>
      </c>
      <c r="I103" s="31">
        <f>IF('County Race 2000'!I103=0,"",('County Race - Numerice Change'!I103/'County Race 2000'!I103))</f>
        <v>0.02857142857142857</v>
      </c>
      <c r="J103" s="31">
        <f>IF('County Race 2000'!J103=0,"",('County Race - Numerice Change'!J103/'County Race 2000'!J103))</f>
        <v>0.07407407407407407</v>
      </c>
      <c r="K103" s="31">
        <f>IF('County Race 2000'!K103=0,"",('County Race - Numerice Change'!K103/'County Race 2000'!K103))</f>
        <v>-0.07142857142857142</v>
      </c>
    </row>
    <row r="104" spans="1:11" s="10" customFormat="1" ht="12.75">
      <c r="A104" s="3" t="s">
        <v>100</v>
      </c>
      <c r="B104" s="31">
        <f>IF('County Race 2000'!B104=0,"",('County Race - Numerice Change'!B104/'County Race 2000'!B104))</f>
        <v>-0.028095524784266506</v>
      </c>
      <c r="C104" s="31">
        <f>IF('County Race 2000'!C104=0,"",('County Race - Numerice Change'!C104/'County Race 2000'!C104))</f>
        <v>-0.030056864337936636</v>
      </c>
      <c r="D104" s="31">
        <f>IF('County Race 2000'!D104=0,"",('County Race - Numerice Change'!D104/'County Race 2000'!D104))</f>
        <v>-0.7</v>
      </c>
      <c r="E104" s="31">
        <f>IF('County Race 2000'!E104=0,"",('County Race - Numerice Change'!E104/'County Race 2000'!E104))</f>
        <v>0.7142857142857143</v>
      </c>
      <c r="F104" s="31">
        <f>IF('County Race 2000'!F104=0,"",('County Race - Numerice Change'!F104/'County Race 2000'!F104))</f>
        <v>1.75</v>
      </c>
      <c r="G104" s="31">
        <f>IF('County Race 2000'!G104=0,"",('County Race - Numerice Change'!G104/'County Race 2000'!G104))</f>
        <v>-1</v>
      </c>
      <c r="H104" s="31">
        <f>IF('County Race 2000'!H104=0,"",('County Race - Numerice Change'!H104/'County Race 2000'!H104))</f>
        <v>1.25</v>
      </c>
      <c r="I104" s="31">
        <f>IF('County Race 2000'!I104=0,"",('County Race - Numerice Change'!I104/'County Race 2000'!I104))</f>
        <v>-0.20689655172413793</v>
      </c>
      <c r="J104" s="31">
        <f>IF('County Race 2000'!J104=0,"",('County Race - Numerice Change'!J104/'County Race 2000'!J104))</f>
        <v>-0.21428571428571427</v>
      </c>
      <c r="K104" s="31">
        <f>IF('County Race 2000'!K104=0,"",('County Race - Numerice Change'!K104/'County Race 2000'!K104))</f>
        <v>-0.10752688172043011</v>
      </c>
    </row>
    <row r="105" spans="1:11" s="10" customFormat="1" ht="12.75">
      <c r="A105" s="3" t="s">
        <v>101</v>
      </c>
      <c r="B105" s="31">
        <f>IF('County Race 2000'!B105=0,"",('County Race - Numerice Change'!B105/'County Race 2000'!B105))</f>
        <v>-0.03045371332442729</v>
      </c>
      <c r="C105" s="31">
        <f>IF('County Race 2000'!C105=0,"",('County Race - Numerice Change'!C105/'County Race 2000'!C105))</f>
        <v>-0.05180294565769426</v>
      </c>
      <c r="D105" s="31">
        <f>IF('County Race 2000'!D105=0,"",('County Race - Numerice Change'!D105/'County Race 2000'!D105))</f>
        <v>0.05228450306170514</v>
      </c>
      <c r="E105" s="31">
        <f>IF('County Race 2000'!E105=0,"",('County Race - Numerice Change'!E105/'County Race 2000'!E105))</f>
        <v>-0.26548672566371684</v>
      </c>
      <c r="F105" s="31">
        <f>IF('County Race 2000'!F105=0,"",('County Race - Numerice Change'!F105/'County Race 2000'!F105))</f>
        <v>0.43010752688172044</v>
      </c>
      <c r="G105" s="31">
        <f>IF('County Race 2000'!G105=0,"",('County Race - Numerice Change'!G105/'County Race 2000'!G105))</f>
        <v>2.3333333333333335</v>
      </c>
      <c r="H105" s="31">
        <f>IF('County Race 2000'!H105=0,"",('County Race - Numerice Change'!H105/'County Race 2000'!H105))</f>
        <v>0.59375</v>
      </c>
      <c r="I105" s="31">
        <f>IF('County Race 2000'!I105=0,"",('County Race - Numerice Change'!I105/'County Race 2000'!I105))</f>
        <v>0.7424657534246575</v>
      </c>
      <c r="J105" s="31">
        <f>IF('County Race 2000'!J105=0,"",('County Race - Numerice Change'!J105/'County Race 2000'!J105))</f>
        <v>0.5736607142857143</v>
      </c>
      <c r="K105" s="31">
        <f>IF('County Race 2000'!K105=0,"",('County Race - Numerice Change'!K105/'County Race 2000'!K105))</f>
        <v>0.14093443568544511</v>
      </c>
    </row>
    <row r="106" spans="1:11" s="10" customFormat="1" ht="12.75">
      <c r="A106" s="3" t="s">
        <v>102</v>
      </c>
      <c r="B106" s="31">
        <f>IF('County Race 2000'!B106=0,"",('County Race - Numerice Change'!B106/'County Race 2000'!B106))</f>
        <v>0.014055742431523306</v>
      </c>
      <c r="C106" s="31">
        <f>IF('County Race 2000'!C106=0,"",('County Race - Numerice Change'!C106/'County Race 2000'!C106))</f>
        <v>0.024140546006066733</v>
      </c>
      <c r="D106" s="31">
        <f>IF('County Race 2000'!D106=0,"",('County Race - Numerice Change'!D106/'County Race 2000'!D106))</f>
        <v>0.21428571428571427</v>
      </c>
      <c r="E106" s="31">
        <f>IF('County Race 2000'!E106=0,"",('County Race - Numerice Change'!E106/'County Race 2000'!E106))</f>
        <v>-0.4934210526315789</v>
      </c>
      <c r="F106" s="31">
        <f>IF('County Race 2000'!F106=0,"",('County Race - Numerice Change'!F106/'County Race 2000'!F106))</f>
        <v>2.75</v>
      </c>
      <c r="G106" s="31">
        <f>IF('County Race 2000'!G106=0,"",('County Race - Numerice Change'!G106/'County Race 2000'!G106))</f>
        <v>-1</v>
      </c>
      <c r="H106" s="31">
        <f>IF('County Race 2000'!H106=0,"",('County Race - Numerice Change'!H106/'County Race 2000'!H106))</f>
        <v>1.3125</v>
      </c>
      <c r="I106" s="31">
        <f>IF('County Race 2000'!I106=0,"",('County Race - Numerice Change'!I106/'County Race 2000'!I106))</f>
        <v>-0.14285714285714285</v>
      </c>
      <c r="J106" s="31">
        <f>IF('County Race 2000'!J106=0,"",('County Race - Numerice Change'!J106/'County Race 2000'!J106))</f>
        <v>0.8051948051948052</v>
      </c>
      <c r="K106" s="31">
        <f>IF('County Race 2000'!K106=0,"",('County Race - Numerice Change'!K106/'County Race 2000'!K106))</f>
        <v>-0.07173913043478261</v>
      </c>
    </row>
    <row r="107" spans="1:11" s="10" customFormat="1" ht="12.75">
      <c r="A107" s="3" t="s">
        <v>103</v>
      </c>
      <c r="B107" s="31">
        <f>IF('County Race 2000'!B107=0,"",('County Race - Numerice Change'!B107/'County Race 2000'!B107))</f>
        <v>-0.06265627298132079</v>
      </c>
      <c r="C107" s="31">
        <f>IF('County Race 2000'!C107=0,"",('County Race - Numerice Change'!C107/'County Race 2000'!C107))</f>
        <v>-0.06086564472497746</v>
      </c>
      <c r="D107" s="31">
        <f>IF('County Race 2000'!D107=0,"",('County Race - Numerice Change'!D107/'County Race 2000'!D107))</f>
        <v>-0.5151515151515151</v>
      </c>
      <c r="E107" s="31">
        <f>IF('County Race 2000'!E107=0,"",('County Race - Numerice Change'!E107/'County Race 2000'!E107))</f>
        <v>-0.42105263157894735</v>
      </c>
      <c r="F107" s="31">
        <f>IF('County Race 2000'!F107=0,"",('County Race - Numerice Change'!F107/'County Race 2000'!F107))</f>
        <v>0.8571428571428571</v>
      </c>
      <c r="G107" s="31">
        <f>IF('County Race 2000'!G107=0,"",('County Race - Numerice Change'!G107/'County Race 2000'!G107))</f>
      </c>
      <c r="H107" s="31">
        <f>IF('County Race 2000'!H107=0,"",('County Race - Numerice Change'!H107/'County Race 2000'!H107))</f>
        <v>0.6153846153846154</v>
      </c>
      <c r="I107" s="31">
        <f>IF('County Race 2000'!I107=0,"",('County Race - Numerice Change'!I107/'County Race 2000'!I107))</f>
        <v>0.175</v>
      </c>
      <c r="J107" s="31">
        <f>IF('County Race 2000'!J107=0,"",('County Race - Numerice Change'!J107/'County Race 2000'!J107))</f>
        <v>0.6511627906976745</v>
      </c>
      <c r="K107" s="31">
        <f>IF('County Race 2000'!K107=0,"",('County Race - Numerice Change'!K107/'County Race 2000'!K107))</f>
        <v>0</v>
      </c>
    </row>
    <row r="108" spans="1:11" s="10" customFormat="1" ht="12.75">
      <c r="A108" s="3" t="s">
        <v>104</v>
      </c>
      <c r="B108" s="31">
        <f>IF('County Race 2000'!B108=0,"",('County Race - Numerice Change'!B108/'County Race 2000'!B108))</f>
        <v>0.008853728328564214</v>
      </c>
      <c r="C108" s="31">
        <f>IF('County Race 2000'!C108=0,"",('County Race - Numerice Change'!C108/'County Race 2000'!C108))</f>
        <v>0.008127269583261282</v>
      </c>
      <c r="D108" s="31">
        <f>IF('County Race 2000'!D108=0,"",('County Race - Numerice Change'!D108/'County Race 2000'!D108))</f>
        <v>0.018518518518518517</v>
      </c>
      <c r="E108" s="31">
        <f>IF('County Race 2000'!E108=0,"",('County Race - Numerice Change'!E108/'County Race 2000'!E108))</f>
        <v>-0.07627118644067797</v>
      </c>
      <c r="F108" s="31">
        <f>IF('County Race 2000'!F108=0,"",('County Race - Numerice Change'!F108/'County Race 2000'!F108))</f>
        <v>0.8214285714285714</v>
      </c>
      <c r="G108" s="31">
        <f>IF('County Race 2000'!G108=0,"",('County Race - Numerice Change'!G108/'County Race 2000'!G108))</f>
        <v>0.3333333333333333</v>
      </c>
      <c r="H108" s="31">
        <f>IF('County Race 2000'!H108=0,"",('County Race - Numerice Change'!H108/'County Race 2000'!H108))</f>
        <v>0.06944444444444445</v>
      </c>
      <c r="I108" s="31">
        <f>IF('County Race 2000'!I108=0,"",('County Race - Numerice Change'!I108/'County Race 2000'!I108))</f>
        <v>0.010033444816053512</v>
      </c>
      <c r="J108" s="31">
        <f>IF('County Race 2000'!J108=0,"",('County Race - Numerice Change'!J108/'County Race 2000'!J108))</f>
        <v>0.5411255411255411</v>
      </c>
      <c r="K108" s="31">
        <f>IF('County Race 2000'!K108=0,"",('County Race - Numerice Change'!K108/'County Race 2000'!K108))</f>
        <v>0.11146838156484459</v>
      </c>
    </row>
    <row r="109" spans="1:11" s="10" customFormat="1" ht="12.75">
      <c r="A109" s="3" t="s">
        <v>105</v>
      </c>
      <c r="B109" s="31">
        <f>IF('County Race 2000'!B109=0,"",('County Race - Numerice Change'!B109/'County Race 2000'!B109))</f>
        <v>0.12366529415869915</v>
      </c>
      <c r="C109" s="31">
        <f>IF('County Race 2000'!C109=0,"",('County Race - Numerice Change'!C109/'County Race 2000'!C109))</f>
        <v>0.11850051817174713</v>
      </c>
      <c r="D109" s="31">
        <f>IF('County Race 2000'!D109=0,"",('County Race - Numerice Change'!D109/'County Race 2000'!D109))</f>
        <v>1.5238095238095237</v>
      </c>
      <c r="E109" s="31">
        <f>IF('County Race 2000'!E109=0,"",('County Race - Numerice Change'!E109/'County Race 2000'!E109))</f>
        <v>0.04</v>
      </c>
      <c r="F109" s="31">
        <f>IF('County Race 2000'!F109=0,"",('County Race - Numerice Change'!F109/'County Race 2000'!F109))</f>
        <v>0.8461538461538461</v>
      </c>
      <c r="G109" s="31">
        <f>IF('County Race 2000'!G109=0,"",('County Race - Numerice Change'!G109/'County Race 2000'!G109))</f>
        <v>0</v>
      </c>
      <c r="H109" s="31">
        <f>IF('County Race 2000'!H109=0,"",('County Race - Numerice Change'!H109/'County Race 2000'!H109))</f>
        <v>0.726027397260274</v>
      </c>
      <c r="I109" s="31">
        <f>IF('County Race 2000'!I109=0,"",('County Race - Numerice Change'!I109/'County Race 2000'!I109))</f>
        <v>0.26744186046511625</v>
      </c>
      <c r="J109" s="31">
        <f>IF('County Race 2000'!J109=0,"",('County Race - Numerice Change'!J109/'County Race 2000'!J109))</f>
        <v>0.8557046979865772</v>
      </c>
      <c r="K109" s="31">
        <f>IF('County Race 2000'!K109=0,"",('County Race - Numerice Change'!K109/'County Race 2000'!K109))</f>
        <v>0.46806039488966317</v>
      </c>
    </row>
    <row r="110" spans="1:11" s="10" customFormat="1" ht="12.75">
      <c r="A110" s="3" t="s">
        <v>106</v>
      </c>
      <c r="B110" s="31">
        <f>IF('County Race 2000'!B110=0,"",('County Race - Numerice Change'!B110/'County Race 2000'!B110))</f>
        <v>-0.06995428729740961</v>
      </c>
      <c r="C110" s="31">
        <f>IF('County Race 2000'!C110=0,"",('County Race - Numerice Change'!C110/'County Race 2000'!C110))</f>
        <v>-0.1309992706053975</v>
      </c>
      <c r="D110" s="31">
        <f>IF('County Race 2000'!D110=0,"",('County Race - Numerice Change'!D110/'County Race 2000'!D110))</f>
        <v>2.4</v>
      </c>
      <c r="E110" s="31">
        <f>IF('County Race 2000'!E110=0,"",('County Race - Numerice Change'!E110/'County Race 2000'!E110))</f>
        <v>1.4444444444444444</v>
      </c>
      <c r="F110" s="31">
        <f>IF('County Race 2000'!F110=0,"",('County Race - Numerice Change'!F110/'County Race 2000'!F110))</f>
        <v>-0.2</v>
      </c>
      <c r="G110" s="31">
        <f>IF('County Race 2000'!G110=0,"",('County Race - Numerice Change'!G110/'County Race 2000'!G110))</f>
        <v>0.8</v>
      </c>
      <c r="H110" s="31">
        <f>IF('County Race 2000'!H110=0,"",('County Race - Numerice Change'!H110/'County Race 2000'!H110))</f>
        <v>1.2734375</v>
      </c>
      <c r="I110" s="31">
        <f>IF('County Race 2000'!I110=0,"",('County Race - Numerice Change'!I110/'County Race 2000'!I110))</f>
        <v>0.23076923076923078</v>
      </c>
      <c r="J110" s="31">
        <f>IF('County Race 2000'!J110=0,"",('County Race - Numerice Change'!J110/'County Race 2000'!J110))</f>
        <v>0.9684542586750788</v>
      </c>
      <c r="K110" s="31">
        <f>IF('County Race 2000'!K110=0,"",('County Race - Numerice Change'!K110/'County Race 2000'!K110))</f>
        <v>0.9184247538677919</v>
      </c>
    </row>
    <row r="111" spans="1:11" s="10" customFormat="1" ht="12.75">
      <c r="A111" s="3" t="s">
        <v>107</v>
      </c>
      <c r="B111" s="31">
        <f>IF('County Race 2000'!B111=0,"",('County Race - Numerice Change'!B111/'County Race 2000'!B111))</f>
        <v>0.3015389265294814</v>
      </c>
      <c r="C111" s="31">
        <f>IF('County Race 2000'!C111=0,"",('County Race - Numerice Change'!C111/'County Race 2000'!C111))</f>
        <v>0.26629495837914247</v>
      </c>
      <c r="D111" s="31">
        <f>IF('County Race 2000'!D111=0,"",('County Race - Numerice Change'!D111/'County Race 2000'!D111))</f>
        <v>2.253623188405797</v>
      </c>
      <c r="E111" s="31">
        <f>IF('County Race 2000'!E111=0,"",('County Race - Numerice Change'!E111/'County Race 2000'!E111))</f>
        <v>0.18155619596541786</v>
      </c>
      <c r="F111" s="31">
        <f>IF('County Race 2000'!F111=0,"",('County Race - Numerice Change'!F111/'County Race 2000'!F111))</f>
        <v>1.4779411764705883</v>
      </c>
      <c r="G111" s="31">
        <f>IF('County Race 2000'!G111=0,"",('County Race - Numerice Change'!G111/'County Race 2000'!G111))</f>
        <v>1.1904761904761905</v>
      </c>
      <c r="H111" s="31">
        <f>IF('County Race 2000'!H111=0,"",('County Race - Numerice Change'!H111/'County Race 2000'!H111))</f>
        <v>2.1598639455782314</v>
      </c>
      <c r="I111" s="31">
        <f>IF('County Race 2000'!I111=0,"",('County Race - Numerice Change'!I111/'County Race 2000'!I111))</f>
        <v>0.9982300884955753</v>
      </c>
      <c r="J111" s="31">
        <f>IF('County Race 2000'!J111=0,"",('County Race - Numerice Change'!J111/'County Race 2000'!J111))</f>
        <v>1.5925155925155925</v>
      </c>
      <c r="K111" s="31">
        <f>IF('County Race 2000'!K111=0,"",('County Race - Numerice Change'!K111/'County Race 2000'!K111))</f>
        <v>1.2378167641325537</v>
      </c>
    </row>
    <row r="112" spans="1:11" s="10" customFormat="1" ht="12.75">
      <c r="A112" s="3" t="s">
        <v>108</v>
      </c>
      <c r="B112" s="31">
        <f>IF('County Race 2000'!B112=0,"",('County Race - Numerice Change'!B112/'County Race 2000'!B112))</f>
        <v>0.1306351345476677</v>
      </c>
      <c r="C112" s="31">
        <f>IF('County Race 2000'!C112=0,"",('County Race - Numerice Change'!C112/'County Race 2000'!C112))</f>
        <v>0.09652996845425868</v>
      </c>
      <c r="D112" s="31">
        <f>IF('County Race 2000'!D112=0,"",('County Race - Numerice Change'!D112/'County Race 2000'!D112))</f>
        <v>16.877551020408163</v>
      </c>
      <c r="E112" s="31">
        <f>IF('County Race 2000'!E112=0,"",('County Race - Numerice Change'!E112/'County Race 2000'!E112))</f>
        <v>-0.18552036199095023</v>
      </c>
      <c r="F112" s="31">
        <f>IF('County Race 2000'!F112=0,"",('County Race - Numerice Change'!F112/'County Race 2000'!F112))</f>
        <v>0.038461538461538464</v>
      </c>
      <c r="G112" s="31">
        <f>IF('County Race 2000'!G112=0,"",('County Race - Numerice Change'!G112/'County Race 2000'!G112))</f>
        <v>1</v>
      </c>
      <c r="H112" s="31">
        <f>IF('County Race 2000'!H112=0,"",('County Race - Numerice Change'!H112/'County Race 2000'!H112))</f>
        <v>0.2727272727272727</v>
      </c>
      <c r="I112" s="31">
        <f>IF('County Race 2000'!I112=0,"",('County Race - Numerice Change'!I112/'County Race 2000'!I112))</f>
        <v>0.13908872901678657</v>
      </c>
      <c r="J112" s="31">
        <f>IF('County Race 2000'!J112=0,"",('County Race - Numerice Change'!J112/'County Race 2000'!J112))</f>
        <v>0.9230769230769231</v>
      </c>
      <c r="K112" s="31">
        <f>IF('County Race 2000'!K112=0,"",('County Race - Numerice Change'!K112/'County Race 2000'!K112))</f>
        <v>1.061919504643963</v>
      </c>
    </row>
    <row r="113" spans="1:11" s="10" customFormat="1" ht="12.75">
      <c r="A113" s="3" t="s">
        <v>109</v>
      </c>
      <c r="B113" s="31">
        <f>IF('County Race 2000'!B113=0,"",('County Race - Numerice Change'!B113/'County Race 2000'!B113))</f>
        <v>0.034467585802288064</v>
      </c>
      <c r="C113" s="31">
        <f>IF('County Race 2000'!C113=0,"",('County Race - Numerice Change'!C113/'County Race 2000'!C113))</f>
        <v>0.028731286859216696</v>
      </c>
      <c r="D113" s="31">
        <f>IF('County Race 2000'!D113=0,"",('County Race - Numerice Change'!D113/'County Race 2000'!D113))</f>
        <v>-0.184</v>
      </c>
      <c r="E113" s="31">
        <f>IF('County Race 2000'!E113=0,"",('County Race - Numerice Change'!E113/'County Race 2000'!E113))</f>
        <v>-0.043209876543209874</v>
      </c>
      <c r="F113" s="31">
        <f>IF('County Race 2000'!F113=0,"",('County Race - Numerice Change'!F113/'County Race 2000'!F113))</f>
        <v>0.6507936507936508</v>
      </c>
      <c r="G113" s="31">
        <f>IF('County Race 2000'!G113=0,"",('County Race - Numerice Change'!G113/'County Race 2000'!G113))</f>
        <v>0.14285714285714285</v>
      </c>
      <c r="H113" s="31">
        <f>IF('County Race 2000'!H113=0,"",('County Race - Numerice Change'!H113/'County Race 2000'!H113))</f>
        <v>0.36507936507936506</v>
      </c>
      <c r="I113" s="31">
        <f>IF('County Race 2000'!I113=0,"",('County Race - Numerice Change'!I113/'County Race 2000'!I113))</f>
        <v>0.5128205128205128</v>
      </c>
      <c r="J113" s="31">
        <f>IF('County Race 2000'!J113=0,"",('County Race - Numerice Change'!J113/'County Race 2000'!J113))</f>
        <v>0.9534883720930233</v>
      </c>
      <c r="K113" s="31">
        <f>IF('County Race 2000'!K113=0,"",('County Race - Numerice Change'!K113/'County Race 2000'!K113))</f>
        <v>0.351123595505618</v>
      </c>
    </row>
    <row r="114" spans="1:11" s="10" customFormat="1" ht="12.75">
      <c r="A114" s="3" t="s">
        <v>110</v>
      </c>
      <c r="B114" s="31">
        <f>IF('County Race 2000'!B114=0,"",('County Race - Numerice Change'!B114/'County Race 2000'!B114))</f>
        <v>0.3257084607543323</v>
      </c>
      <c r="C114" s="31">
        <f>IF('County Race 2000'!C114=0,"",('County Race - Numerice Change'!C114/'County Race 2000'!C114))</f>
        <v>0.30480078241272274</v>
      </c>
      <c r="D114" s="31">
        <f>IF('County Race 2000'!D114=0,"",('County Race - Numerice Change'!D114/'County Race 2000'!D114))</f>
        <v>0.30462184873949577</v>
      </c>
      <c r="E114" s="31">
        <f>IF('County Race 2000'!E114=0,"",('County Race - Numerice Change'!E114/'County Race 2000'!E114))</f>
        <v>0.20909090909090908</v>
      </c>
      <c r="F114" s="31">
        <f>IF('County Race 2000'!F114=0,"",('County Race - Numerice Change'!F114/'County Race 2000'!F114))</f>
        <v>1.305084745762712</v>
      </c>
      <c r="G114" s="31">
        <f>IF('County Race 2000'!G114=0,"",('County Race - Numerice Change'!G114/'County Race 2000'!G114))</f>
        <v>1.75</v>
      </c>
      <c r="H114" s="31">
        <f>IF('County Race 2000'!H114=0,"",('County Race - Numerice Change'!H114/'County Race 2000'!H114))</f>
        <v>2.229357798165138</v>
      </c>
      <c r="I114" s="31">
        <f>IF('County Race 2000'!I114=0,"",('County Race - Numerice Change'!I114/'County Race 2000'!I114))</f>
        <v>1.3</v>
      </c>
      <c r="J114" s="31">
        <f>IF('County Race 2000'!J114=0,"",('County Race - Numerice Change'!J114/'County Race 2000'!J114))</f>
        <v>2.0477707006369426</v>
      </c>
      <c r="K114" s="31">
        <f>IF('County Race 2000'!K114=0,"",('County Race - Numerice Change'!K114/'County Race 2000'!K114))</f>
        <v>0.9347280334728033</v>
      </c>
    </row>
    <row r="115" spans="1:11" s="10" customFormat="1" ht="12.75">
      <c r="A115" s="3" t="s">
        <v>111</v>
      </c>
      <c r="B115" s="31">
        <f>IF('County Race 2000'!B115=0,"",('County Race - Numerice Change'!B115/'County Race 2000'!B115))</f>
        <v>0.07929232350925292</v>
      </c>
      <c r="C115" s="31">
        <f>IF('County Race 2000'!C115=0,"",('County Race - Numerice Change'!C115/'County Race 2000'!C115))</f>
        <v>0.08328098357713362</v>
      </c>
      <c r="D115" s="31">
        <f>IF('County Race 2000'!D115=0,"",('County Race - Numerice Change'!D115/'County Race 2000'!D115))</f>
        <v>-0.03633217993079585</v>
      </c>
      <c r="E115" s="31">
        <f>IF('County Race 2000'!E115=0,"",('County Race - Numerice Change'!E115/'County Race 2000'!E115))</f>
        <v>-0.3548387096774194</v>
      </c>
      <c r="F115" s="31">
        <f>IF('County Race 2000'!F115=0,"",('County Race - Numerice Change'!F115/'County Race 2000'!F115))</f>
        <v>0.37142857142857144</v>
      </c>
      <c r="G115" s="31">
        <f>IF('County Race 2000'!G115=0,"",('County Race - Numerice Change'!G115/'County Race 2000'!G115))</f>
        <v>1.5</v>
      </c>
      <c r="H115" s="31">
        <f>IF('County Race 2000'!H115=0,"",('County Race - Numerice Change'!H115/'County Race 2000'!H115))</f>
        <v>0.027777777777777776</v>
      </c>
      <c r="I115" s="31">
        <f>IF('County Race 2000'!I115=0,"",('County Race - Numerice Change'!I115/'County Race 2000'!I115))</f>
        <v>0.21428571428571427</v>
      </c>
      <c r="J115" s="31">
        <f>IF('County Race 2000'!J115=0,"",('County Race - Numerice Change'!J115/'County Race 2000'!J115))</f>
        <v>0.5</v>
      </c>
      <c r="K115" s="31">
        <f>IF('County Race 2000'!K115=0,"",('County Race - Numerice Change'!K115/'County Race 2000'!K115))</f>
        <v>0.03459915611814346</v>
      </c>
    </row>
    <row r="116" spans="1:11" s="10" customFormat="1" ht="12.75">
      <c r="A116" s="3" t="s">
        <v>112</v>
      </c>
      <c r="B116" s="31">
        <f>IF('County Race 2000'!B116=0,"",('County Race - Numerice Change'!B116/'County Race 2000'!B116))</f>
        <v>0.01976016290821329</v>
      </c>
      <c r="C116" s="31">
        <f>IF('County Race 2000'!C116=0,"",('County Race - Numerice Change'!C116/'County Race 2000'!C116))</f>
        <v>0.014439039456412632</v>
      </c>
      <c r="D116" s="31">
        <f>IF('County Race 2000'!D116=0,"",('County Race - Numerice Change'!D116/'County Race 2000'!D116))</f>
        <v>0.7272727272727273</v>
      </c>
      <c r="E116" s="31">
        <f>IF('County Race 2000'!E116=0,"",('County Race - Numerice Change'!E116/'County Race 2000'!E116))</f>
        <v>-0.2727272727272727</v>
      </c>
      <c r="F116" s="31">
        <f>IF('County Race 2000'!F116=0,"",('County Race - Numerice Change'!F116/'County Race 2000'!F116))</f>
        <v>1.1333333333333333</v>
      </c>
      <c r="G116" s="31">
        <f>IF('County Race 2000'!G116=0,"",('County Race - Numerice Change'!G116/'County Race 2000'!G116))</f>
        <v>-0.5</v>
      </c>
      <c r="H116" s="31">
        <f>IF('County Race 2000'!H116=0,"",('County Race - Numerice Change'!H116/'County Race 2000'!H116))</f>
        <v>3</v>
      </c>
      <c r="I116" s="31">
        <f>IF('County Race 2000'!I116=0,"",('County Race - Numerice Change'!I116/'County Race 2000'!I116))</f>
        <v>0.19444444444444445</v>
      </c>
      <c r="J116" s="31">
        <f>IF('County Race 2000'!J116=0,"",('County Race - Numerice Change'!J116/'County Race 2000'!J116))</f>
        <v>1.1538461538461537</v>
      </c>
      <c r="K116" s="31">
        <f>IF('County Race 2000'!K116=0,"",('County Race - Numerice Change'!K116/'County Race 2000'!K116))</f>
        <v>0.3</v>
      </c>
    </row>
    <row r="117" spans="1:11" s="10" customFormat="1" ht="12.75">
      <c r="A117" s="3" t="s">
        <v>113</v>
      </c>
      <c r="B117" s="31">
        <f>IF('County Race 2000'!B117=0,"",('County Race - Numerice Change'!B117/'County Race 2000'!B117))</f>
        <v>0.16611370591077468</v>
      </c>
      <c r="C117" s="31">
        <f>IF('County Race 2000'!C117=0,"",('County Race - Numerice Change'!C117/'County Race 2000'!C117))</f>
        <v>0.16704613942275498</v>
      </c>
      <c r="D117" s="31">
        <f>IF('County Race 2000'!D117=0,"",('County Race - Numerice Change'!D117/'County Race 2000'!D117))</f>
        <v>-0.09192200557103064</v>
      </c>
      <c r="E117" s="31">
        <f>IF('County Race 2000'!E117=0,"",('County Race - Numerice Change'!E117/'County Race 2000'!E117))</f>
        <v>0.2019704433497537</v>
      </c>
      <c r="F117" s="31">
        <f>IF('County Race 2000'!F117=0,"",('County Race - Numerice Change'!F117/'County Race 2000'!F117))</f>
        <v>-0.08641975308641975</v>
      </c>
      <c r="G117" s="31">
        <f>IF('County Race 2000'!G117=0,"",('County Race - Numerice Change'!G117/'County Race 2000'!G117))</f>
        <v>0</v>
      </c>
      <c r="H117" s="31">
        <f>IF('County Race 2000'!H117=0,"",('County Race - Numerice Change'!H117/'County Race 2000'!H117))</f>
        <v>0.4166666666666667</v>
      </c>
      <c r="I117" s="31">
        <f>IF('County Race 2000'!I117=0,"",('County Race - Numerice Change'!I117/'County Race 2000'!I117))</f>
        <v>0.29398148148148145</v>
      </c>
      <c r="J117" s="31">
        <f>IF('County Race 2000'!J117=0,"",('County Race - Numerice Change'!J117/'County Race 2000'!J117))</f>
        <v>0.53</v>
      </c>
      <c r="K117" s="31">
        <f>IF('County Race 2000'!K117=0,"",('County Race - Numerice Change'!K117/'County Race 2000'!K117))</f>
        <v>0.2051460361613352</v>
      </c>
    </row>
    <row r="118" spans="1:11" s="10" customFormat="1" ht="12.75">
      <c r="A118" s="3" t="s">
        <v>114</v>
      </c>
      <c r="B118" s="31">
        <f>IF('County Race 2000'!B118=0,"",('County Race - Numerice Change'!B118/'County Race 2000'!B118))</f>
        <v>-0.08858102434928632</v>
      </c>
      <c r="C118" s="31">
        <f>IF('County Race 2000'!C118=0,"",('County Race - Numerice Change'!C118/'County Race 2000'!C118))</f>
        <v>-0.1005089058524173</v>
      </c>
      <c r="D118" s="31">
        <f>IF('County Race 2000'!D118=0,"",('County Race - Numerice Change'!D118/'County Race 2000'!D118))</f>
        <v>2</v>
      </c>
      <c r="E118" s="31">
        <f>IF('County Race 2000'!E118=0,"",('County Race - Numerice Change'!E118/'County Race 2000'!E118))</f>
        <v>-0.375</v>
      </c>
      <c r="F118" s="31">
        <f>IF('County Race 2000'!F118=0,"",('County Race - Numerice Change'!F118/'County Race 2000'!F118))</f>
        <v>2</v>
      </c>
      <c r="G118" s="31">
        <f>IF('County Race 2000'!G118=0,"",('County Race - Numerice Change'!G118/'County Race 2000'!G118))</f>
      </c>
      <c r="H118" s="31">
        <f>IF('County Race 2000'!H118=0,"",('County Race - Numerice Change'!H118/'County Race 2000'!H118))</f>
      </c>
      <c r="I118" s="31">
        <f>IF('County Race 2000'!I118=0,"",('County Race - Numerice Change'!I118/'County Race 2000'!I118))</f>
        <v>0.4</v>
      </c>
      <c r="J118" s="31">
        <f>IF('County Race 2000'!J118=0,"",('County Race - Numerice Change'!J118/'County Race 2000'!J118))</f>
        <v>2.2857142857142856</v>
      </c>
      <c r="K118" s="31">
        <f>IF('County Race 2000'!K118=0,"",('County Race - Numerice Change'!K118/'County Race 2000'!K118))</f>
        <v>0.8064516129032258</v>
      </c>
    </row>
    <row r="119" spans="1:11" s="10" customFormat="1" ht="12.75">
      <c r="A119" s="3" t="s">
        <v>115</v>
      </c>
      <c r="B119" s="31">
        <f>IF('County Race 2000'!B119=0,"",('County Race - Numerice Change'!B119/'County Race 2000'!B119))</f>
        <v>0.047897521581732105</v>
      </c>
      <c r="C119" s="31">
        <f>IF('County Race 2000'!C119=0,"",('County Race - Numerice Change'!C119/'County Race 2000'!C119))</f>
        <v>0.04353531895469588</v>
      </c>
      <c r="D119" s="31">
        <f>IF('County Race 2000'!D119=0,"",('County Race - Numerice Change'!D119/'County Race 2000'!D119))</f>
        <v>0.76</v>
      </c>
      <c r="E119" s="31">
        <f>IF('County Race 2000'!E119=0,"",('County Race - Numerice Change'!E119/'County Race 2000'!E119))</f>
        <v>-0.1016949152542373</v>
      </c>
      <c r="F119" s="31">
        <f>IF('County Race 2000'!F119=0,"",('County Race - Numerice Change'!F119/'County Race 2000'!F119))</f>
        <v>1.16</v>
      </c>
      <c r="G119" s="31">
        <f>IF('County Race 2000'!G119=0,"",('County Race - Numerice Change'!G119/'County Race 2000'!G119))</f>
        <v>7</v>
      </c>
      <c r="H119" s="31">
        <f>IF('County Race 2000'!H119=0,"",('County Race - Numerice Change'!H119/'County Race 2000'!H119))</f>
        <v>-0.375</v>
      </c>
      <c r="I119" s="31">
        <f>IF('County Race 2000'!I119=0,"",('County Race - Numerice Change'!I119/'County Race 2000'!I119))</f>
        <v>0.28342245989304815</v>
      </c>
      <c r="J119" s="31">
        <f>IF('County Race 2000'!J119=0,"",('County Race - Numerice Change'!J119/'County Race 2000'!J119))</f>
        <v>0.7122302158273381</v>
      </c>
      <c r="K119" s="31">
        <f>IF('County Race 2000'!K119=0,"",('County Race - Numerice Change'!K119/'County Race 2000'!K119))</f>
        <v>0.34368932038834954</v>
      </c>
    </row>
    <row r="120" spans="1:11" s="10" customFormat="1" ht="12.75">
      <c r="A120" s="4" t="s">
        <v>116</v>
      </c>
      <c r="B120" s="31">
        <f>IF('County Race 2000'!B120=0,"",('County Race - Numerice Change'!B120/'County Race 2000'!B120))</f>
        <v>-0.08298653891995439</v>
      </c>
      <c r="C120" s="31">
        <f>IF('County Race 2000'!C120=0,"",('County Race - Numerice Change'!C120/'County Race 2000'!C120))</f>
        <v>-0.08121651186249722</v>
      </c>
      <c r="D120" s="31">
        <f>IF('County Race 2000'!D120=0,"",('County Race - Numerice Change'!D120/'County Race 2000'!D120))</f>
        <v>-0.11839610469747457</v>
      </c>
      <c r="E120" s="31">
        <f>IF('County Race 2000'!E120=0,"",('County Race - Numerice Change'!E120/'County Race 2000'!E120))</f>
        <v>-0.11789473684210526</v>
      </c>
      <c r="F120" s="31">
        <f>IF('County Race 2000'!F120=0,"",('County Race - Numerice Change'!F120/'County Race 2000'!F120))</f>
        <v>0.348280365694384</v>
      </c>
      <c r="G120" s="31">
        <f>IF('County Race 2000'!G120=0,"",('County Race - Numerice Change'!G120/'County Race 2000'!G120))</f>
        <v>-0.2127659574468085</v>
      </c>
      <c r="H120" s="31">
        <f>IF('County Race 2000'!H120=0,"",('County Race - Numerice Change'!H120/'County Race 2000'!H120))</f>
        <v>0.47394897592526053</v>
      </c>
      <c r="I120" s="31">
        <f>IF('County Race 2000'!I120=0,"",('County Race - Numerice Change'!I120/'County Race 2000'!I120))</f>
        <v>0.15644593974613855</v>
      </c>
      <c r="J120" s="31">
        <f>IF('County Race 2000'!J120=0,"",('County Race - Numerice Change'!J120/'County Race 2000'!J120))</f>
        <v>0.58501851324409</v>
      </c>
      <c r="K120" s="31">
        <f>IF('County Race 2000'!K120=0,"",('County Race - Numerice Change'!K120/'County Race 2000'!K120))</f>
        <v>-0.07174896912400684</v>
      </c>
    </row>
    <row r="121" spans="1:11" s="10" customFormat="1" ht="2.25" customHeight="1">
      <c r="A121" s="5"/>
      <c r="B121" s="6"/>
      <c r="C121" s="6"/>
      <c r="D121" s="5"/>
      <c r="E121" s="5"/>
      <c r="F121" s="5"/>
      <c r="G121" s="5"/>
      <c r="H121" s="5"/>
      <c r="I121" s="5"/>
      <c r="J121" s="5"/>
      <c r="K121" s="5"/>
    </row>
    <row r="122" spans="1:11" s="10" customFormat="1" ht="12.75">
      <c r="A122" s="7" t="s">
        <v>0</v>
      </c>
      <c r="B122" s="32">
        <f>IF('County Race 2000'!B122=0,"",('County Race - Numerice Change'!B122/'County Race 2000'!B122))</f>
        <v>0.07036660458381283</v>
      </c>
      <c r="C122" s="32">
        <f>IF('County Race 2000'!C122=0,"",('County Race - Numerice Change'!C122/'County Race 2000'!C122))</f>
        <v>0.04437306592997637</v>
      </c>
      <c r="D122" s="32">
        <f>IF('County Race 2000'!D122=0,"",('County Race - Numerice Change'!D122/'County Race 2000'!D122))</f>
        <v>0.10168559766504447</v>
      </c>
      <c r="E122" s="32">
        <f>IF('County Race 2000'!E122=0,"",('County Race - Numerice Change'!E122/'County Race 2000'!E122))</f>
        <v>0.09172116765034295</v>
      </c>
      <c r="F122" s="32">
        <f>IF('County Race 2000'!F122=0,"",('County Race - Numerice Change'!F122/'County Race 2000'!F122))</f>
        <v>0.5923857455962335</v>
      </c>
      <c r="G122" s="32">
        <f>IF('County Race 2000'!G122=0,"",('County Race - Numerice Change'!G122/'County Race 2000'!G122))</f>
        <v>0.9701069855254877</v>
      </c>
      <c r="H122" s="32">
        <f>IF('County Race 2000'!H122=0,"",('County Race - Numerice Change'!H122/'County Race 2000'!H122))</f>
        <v>0.7556680559495494</v>
      </c>
      <c r="I122" s="32">
        <f>IF('County Race 2000'!I122=0,"",('County Race - Numerice Change'!I122/'County Race 2000'!I122))</f>
        <v>0.5182486199290771</v>
      </c>
      <c r="J122" s="33">
        <f>IF('County Race 2000'!J122=0,"",('County Race - Numerice Change'!J122/'County Race 2000'!J122))</f>
        <v>0.7916048300053966</v>
      </c>
      <c r="K122" s="33">
        <f>IF('County Race 2000'!K122=0,"",('County Race - Numerice Change'!K122/'County Race 2000'!K122))</f>
        <v>0.25248449221281843</v>
      </c>
    </row>
    <row r="123" spans="1:3" ht="6" customHeight="1">
      <c r="A123" s="11"/>
      <c r="B123" s="12"/>
      <c r="C123" s="12"/>
    </row>
    <row r="124" spans="1:3" ht="15">
      <c r="A124" s="13" t="s">
        <v>137</v>
      </c>
      <c r="B124" s="14"/>
      <c r="C124" s="14"/>
    </row>
    <row r="125" spans="1:3" ht="15">
      <c r="A125" s="13" t="s">
        <v>133</v>
      </c>
      <c r="B125" s="14"/>
      <c r="C125" s="14"/>
    </row>
    <row r="126" spans="1:3" ht="15">
      <c r="A126" s="13" t="s">
        <v>132</v>
      </c>
      <c r="B126" s="14"/>
      <c r="C126" s="14"/>
    </row>
  </sheetData>
  <sheetProtection/>
  <printOptions horizontalCentered="1"/>
  <pageMargins left="0.7" right="0.7" top="0.75" bottom="0.75" header="0.3" footer="0.3"/>
  <pageSetup fitToHeight="0" fitToWidth="1" horizontalDpi="600" verticalDpi="600" orientation="portrait" scale="74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HesseM</dc:creator>
  <cp:keywords/>
  <dc:description/>
  <cp:lastModifiedBy>HesseM</cp:lastModifiedBy>
  <cp:lastPrinted>2011-02-28T19:46:12Z</cp:lastPrinted>
  <dcterms:created xsi:type="dcterms:W3CDTF">2011-02-24T21:19:25Z</dcterms:created>
  <dcterms:modified xsi:type="dcterms:W3CDTF">2011-02-28T20:07:42Z</dcterms:modified>
  <cp:category/>
  <cp:version/>
  <cp:contentType/>
  <cp:contentStatus/>
</cp:coreProperties>
</file>